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640" windowHeight="1176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/>
  <c r="J12"/>
  <c r="F11" i="5"/>
  <c r="F12"/>
  <c r="J148" i="7"/>
  <c r="K148"/>
  <c r="I148"/>
  <c r="J149"/>
  <c r="K149"/>
  <c r="I149"/>
  <c r="J46" i="3"/>
  <c r="K46"/>
  <c r="I46"/>
  <c r="F16" i="7" l="1"/>
  <c r="F15" s="1"/>
  <c r="F14" s="1"/>
  <c r="F11"/>
  <c r="F10" s="1"/>
  <c r="E10" s="1"/>
  <c r="E9" s="1"/>
  <c r="H11"/>
  <c r="H10" s="1"/>
  <c r="G10" s="1"/>
  <c r="G9" s="1"/>
  <c r="I11"/>
  <c r="J11"/>
  <c r="J10" s="1"/>
  <c r="J9" s="1"/>
  <c r="K11"/>
  <c r="K10" s="1"/>
  <c r="K9" s="1"/>
  <c r="H32" i="3"/>
  <c r="F32"/>
  <c r="G33"/>
  <c r="G34"/>
  <c r="G35"/>
  <c r="G36"/>
  <c r="G37"/>
  <c r="G38"/>
  <c r="G39"/>
  <c r="G40"/>
  <c r="G41"/>
  <c r="G42"/>
  <c r="G43"/>
  <c r="G44"/>
  <c r="G45"/>
  <c r="G46"/>
  <c r="G47"/>
  <c r="G48"/>
  <c r="G50"/>
  <c r="G51"/>
  <c r="G52"/>
  <c r="G53"/>
  <c r="G54"/>
  <c r="G55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E54"/>
  <c r="E55"/>
  <c r="G12"/>
  <c r="G13"/>
  <c r="G14"/>
  <c r="G15"/>
  <c r="G16"/>
  <c r="G17"/>
  <c r="G18"/>
  <c r="G19"/>
  <c r="G20"/>
  <c r="G21"/>
  <c r="G22"/>
  <c r="G23"/>
  <c r="G24"/>
  <c r="G25"/>
  <c r="E13"/>
  <c r="E14"/>
  <c r="E15"/>
  <c r="E16"/>
  <c r="E17"/>
  <c r="E18"/>
  <c r="E19"/>
  <c r="E20"/>
  <c r="E21"/>
  <c r="E22"/>
  <c r="E23"/>
  <c r="E24"/>
  <c r="E25"/>
  <c r="C12" i="5"/>
  <c r="C11" s="1"/>
  <c r="K50" i="3"/>
  <c r="K49" s="1"/>
  <c r="K43"/>
  <c r="K36"/>
  <c r="K33"/>
  <c r="J50"/>
  <c r="J49" s="1"/>
  <c r="J43"/>
  <c r="J36"/>
  <c r="J33"/>
  <c r="K24"/>
  <c r="K23" s="1"/>
  <c r="K21"/>
  <c r="K18"/>
  <c r="K16"/>
  <c r="K12"/>
  <c r="K11" s="1"/>
  <c r="J24"/>
  <c r="J23" s="1"/>
  <c r="J21"/>
  <c r="J18"/>
  <c r="J16"/>
  <c r="J12"/>
  <c r="J11" s="1"/>
  <c r="I21"/>
  <c r="I24"/>
  <c r="I23" s="1"/>
  <c r="I16"/>
  <c r="I12"/>
  <c r="K179" i="7"/>
  <c r="K178" s="1"/>
  <c r="J179"/>
  <c r="J178" s="1"/>
  <c r="K176"/>
  <c r="K175" s="1"/>
  <c r="J176"/>
  <c r="J175" s="1"/>
  <c r="K156"/>
  <c r="K155" s="1"/>
  <c r="K154" s="1"/>
  <c r="J156"/>
  <c r="J155" s="1"/>
  <c r="J154" s="1"/>
  <c r="K146"/>
  <c r="K145" s="1"/>
  <c r="K144" s="1"/>
  <c r="J146"/>
  <c r="J145" s="1"/>
  <c r="J144" s="1"/>
  <c r="K142"/>
  <c r="K141" s="1"/>
  <c r="J142"/>
  <c r="J141" s="1"/>
  <c r="K139"/>
  <c r="K138" s="1"/>
  <c r="J139"/>
  <c r="J138" s="1"/>
  <c r="K130"/>
  <c r="K129" s="1"/>
  <c r="K128" s="1"/>
  <c r="J130"/>
  <c r="J129" s="1"/>
  <c r="J128" s="1"/>
  <c r="K124"/>
  <c r="J124"/>
  <c r="K112"/>
  <c r="K111" s="1"/>
  <c r="K110" s="1"/>
  <c r="J112"/>
  <c r="J111" s="1"/>
  <c r="J110" s="1"/>
  <c r="K107"/>
  <c r="K106" s="1"/>
  <c r="K105" s="1"/>
  <c r="J107"/>
  <c r="J106" s="1"/>
  <c r="J105" s="1"/>
  <c r="K103"/>
  <c r="K102" s="1"/>
  <c r="K101" s="1"/>
  <c r="J103"/>
  <c r="J102" s="1"/>
  <c r="J101" s="1"/>
  <c r="K99"/>
  <c r="J99"/>
  <c r="K97"/>
  <c r="J97"/>
  <c r="K93"/>
  <c r="K92" s="1"/>
  <c r="K91" s="1"/>
  <c r="J93"/>
  <c r="J92" s="1"/>
  <c r="J91" s="1"/>
  <c r="K89"/>
  <c r="K88" s="1"/>
  <c r="K87" s="1"/>
  <c r="J89"/>
  <c r="J88" s="1"/>
  <c r="J87" s="1"/>
  <c r="K80"/>
  <c r="K79" s="1"/>
  <c r="K78" s="1"/>
  <c r="J80"/>
  <c r="J79" s="1"/>
  <c r="J78" s="1"/>
  <c r="K76"/>
  <c r="J76"/>
  <c r="K73"/>
  <c r="J73"/>
  <c r="K65"/>
  <c r="K64" s="1"/>
  <c r="K63" s="1"/>
  <c r="J65"/>
  <c r="J64" s="1"/>
  <c r="J63" s="1"/>
  <c r="K61"/>
  <c r="K60" s="1"/>
  <c r="J61"/>
  <c r="J60" s="1"/>
  <c r="K58"/>
  <c r="K57" s="1"/>
  <c r="J58"/>
  <c r="J57" s="1"/>
  <c r="K55"/>
  <c r="K54" s="1"/>
  <c r="J55"/>
  <c r="J54" s="1"/>
  <c r="K44"/>
  <c r="K43" s="1"/>
  <c r="K42" s="1"/>
  <c r="K41" s="1"/>
  <c r="J44"/>
  <c r="J43" s="1"/>
  <c r="J42" s="1"/>
  <c r="J41" s="1"/>
  <c r="K36"/>
  <c r="K35" s="1"/>
  <c r="K34" s="1"/>
  <c r="J36"/>
  <c r="J35" s="1"/>
  <c r="J34" s="1"/>
  <c r="K32"/>
  <c r="K31" s="1"/>
  <c r="J32"/>
  <c r="J31" s="1"/>
  <c r="K29"/>
  <c r="K28" s="1"/>
  <c r="J29"/>
  <c r="J28" s="1"/>
  <c r="K26"/>
  <c r="K25" s="1"/>
  <c r="J26"/>
  <c r="J25" s="1"/>
  <c r="K21"/>
  <c r="K20" s="1"/>
  <c r="J21"/>
  <c r="J20" s="1"/>
  <c r="K16"/>
  <c r="K15" s="1"/>
  <c r="K14" s="1"/>
  <c r="J16"/>
  <c r="J15" s="1"/>
  <c r="J14" s="1"/>
  <c r="G12"/>
  <c r="G13"/>
  <c r="G17"/>
  <c r="G18"/>
  <c r="G22"/>
  <c r="G23"/>
  <c r="G24"/>
  <c r="G27"/>
  <c r="G30"/>
  <c r="G33"/>
  <c r="G37"/>
  <c r="G38"/>
  <c r="G39"/>
  <c r="G40"/>
  <c r="G45"/>
  <c r="G50"/>
  <c r="G51"/>
  <c r="G52"/>
  <c r="G56"/>
  <c r="G59"/>
  <c r="G62"/>
  <c r="G66"/>
  <c r="G67"/>
  <c r="G68"/>
  <c r="G69"/>
  <c r="G70"/>
  <c r="G74"/>
  <c r="G76"/>
  <c r="G77"/>
  <c r="G81"/>
  <c r="G85"/>
  <c r="G86"/>
  <c r="G90"/>
  <c r="G94"/>
  <c r="G98"/>
  <c r="G100"/>
  <c r="G104"/>
  <c r="G108"/>
  <c r="G113"/>
  <c r="G114"/>
  <c r="G118"/>
  <c r="G122"/>
  <c r="G127"/>
  <c r="G131"/>
  <c r="G132"/>
  <c r="G137"/>
  <c r="G140"/>
  <c r="G143"/>
  <c r="G147"/>
  <c r="G150"/>
  <c r="G153"/>
  <c r="G157"/>
  <c r="G160"/>
  <c r="G161"/>
  <c r="G162"/>
  <c r="G167"/>
  <c r="G168"/>
  <c r="G171"/>
  <c r="G172"/>
  <c r="G177"/>
  <c r="G180"/>
  <c r="G181"/>
  <c r="E12"/>
  <c r="E13"/>
  <c r="E17"/>
  <c r="E18"/>
  <c r="E22"/>
  <c r="E24"/>
  <c r="E27"/>
  <c r="E30"/>
  <c r="E31"/>
  <c r="E32"/>
  <c r="E33"/>
  <c r="E37"/>
  <c r="E38"/>
  <c r="E39"/>
  <c r="E40"/>
  <c r="E45"/>
  <c r="E50"/>
  <c r="E51"/>
  <c r="E52"/>
  <c r="E56"/>
  <c r="E59"/>
  <c r="E62"/>
  <c r="E66"/>
  <c r="E70"/>
  <c r="E74"/>
  <c r="E76"/>
  <c r="E77"/>
  <c r="E81"/>
  <c r="E85"/>
  <c r="E86"/>
  <c r="E89"/>
  <c r="E90"/>
  <c r="E93"/>
  <c r="E94"/>
  <c r="E98"/>
  <c r="E99"/>
  <c r="E100"/>
  <c r="E104"/>
  <c r="E108"/>
  <c r="E110"/>
  <c r="E111"/>
  <c r="E112"/>
  <c r="E113"/>
  <c r="E114"/>
  <c r="E118"/>
  <c r="E119"/>
  <c r="E120"/>
  <c r="E121"/>
  <c r="E122"/>
  <c r="E127"/>
  <c r="E131"/>
  <c r="E132"/>
  <c r="E137"/>
  <c r="E140"/>
  <c r="E143"/>
  <c r="E147"/>
  <c r="E150"/>
  <c r="E153"/>
  <c r="E154"/>
  <c r="E155"/>
  <c r="E156"/>
  <c r="E157"/>
  <c r="E161"/>
  <c r="E162"/>
  <c r="E167"/>
  <c r="E168"/>
  <c r="E171"/>
  <c r="E172"/>
  <c r="I10"/>
  <c r="I9" s="1"/>
  <c r="I16"/>
  <c r="I15" s="1"/>
  <c r="I14" s="1"/>
  <c r="I21"/>
  <c r="I20" s="1"/>
  <c r="I26"/>
  <c r="I25" s="1"/>
  <c r="I29"/>
  <c r="I28" s="1"/>
  <c r="I32"/>
  <c r="I31" s="1"/>
  <c r="I36"/>
  <c r="I35" s="1"/>
  <c r="I34" s="1"/>
  <c r="I44"/>
  <c r="I43" s="1"/>
  <c r="I42" s="1"/>
  <c r="I41" s="1"/>
  <c r="I55"/>
  <c r="I54" s="1"/>
  <c r="I58"/>
  <c r="I57" s="1"/>
  <c r="I61"/>
  <c r="I60" s="1"/>
  <c r="I65"/>
  <c r="I64" s="1"/>
  <c r="I63" s="1"/>
  <c r="I73"/>
  <c r="I76"/>
  <c r="I80"/>
  <c r="I79" s="1"/>
  <c r="I78" s="1"/>
  <c r="I89"/>
  <c r="I88" s="1"/>
  <c r="I87" s="1"/>
  <c r="I93"/>
  <c r="I92" s="1"/>
  <c r="I91" s="1"/>
  <c r="I99"/>
  <c r="I97"/>
  <c r="I103"/>
  <c r="I102" s="1"/>
  <c r="I101" s="1"/>
  <c r="I107"/>
  <c r="I106" s="1"/>
  <c r="I105" s="1"/>
  <c r="I112"/>
  <c r="I111" s="1"/>
  <c r="I110" s="1"/>
  <c r="I121"/>
  <c r="I120" s="1"/>
  <c r="I119" s="1"/>
  <c r="I124"/>
  <c r="I130"/>
  <c r="I129" s="1"/>
  <c r="I128" s="1"/>
  <c r="I139"/>
  <c r="I138" s="1"/>
  <c r="I142"/>
  <c r="I141" s="1"/>
  <c r="I146"/>
  <c r="I145" s="1"/>
  <c r="I144" s="1"/>
  <c r="I156"/>
  <c r="I155" s="1"/>
  <c r="I154" s="1"/>
  <c r="I176"/>
  <c r="I175" s="1"/>
  <c r="I179"/>
  <c r="I178" s="1"/>
  <c r="H179"/>
  <c r="G179" s="1"/>
  <c r="H176"/>
  <c r="G176" s="1"/>
  <c r="I33" i="3"/>
  <c r="I36"/>
  <c r="I43"/>
  <c r="I50"/>
  <c r="I49" s="1"/>
  <c r="I18"/>
  <c r="F12"/>
  <c r="E12" s="1"/>
  <c r="H159" i="7"/>
  <c r="H158" s="1"/>
  <c r="G158" s="1"/>
  <c r="F160"/>
  <c r="F159" s="1"/>
  <c r="F158" s="1"/>
  <c r="E158" s="1"/>
  <c r="F44"/>
  <c r="F43" s="1"/>
  <c r="E43" s="1"/>
  <c r="F170"/>
  <c r="F169" s="1"/>
  <c r="E169" s="1"/>
  <c r="F166"/>
  <c r="F165" s="1"/>
  <c r="E165" s="1"/>
  <c r="F152"/>
  <c r="F151" s="1"/>
  <c r="E151" s="1"/>
  <c r="F149"/>
  <c r="F148" s="1"/>
  <c r="E148" s="1"/>
  <c r="F146"/>
  <c r="E146" s="1"/>
  <c r="H146"/>
  <c r="H145" s="1"/>
  <c r="G145" s="1"/>
  <c r="F142"/>
  <c r="F141" s="1"/>
  <c r="E141" s="1"/>
  <c r="F139"/>
  <c r="E139" s="1"/>
  <c r="F136"/>
  <c r="F135" s="1"/>
  <c r="E135" s="1"/>
  <c r="F130"/>
  <c r="E130" s="1"/>
  <c r="F126"/>
  <c r="F125" s="1"/>
  <c r="F124" s="1"/>
  <c r="E124" s="1"/>
  <c r="F117"/>
  <c r="F116" s="1"/>
  <c r="F115" s="1"/>
  <c r="F109" s="1"/>
  <c r="E109" s="1"/>
  <c r="H117"/>
  <c r="H116" s="1"/>
  <c r="H115" s="1"/>
  <c r="G115" s="1"/>
  <c r="F107"/>
  <c r="F106" s="1"/>
  <c r="E106" s="1"/>
  <c r="F103"/>
  <c r="F102" s="1"/>
  <c r="F97"/>
  <c r="F96" s="1"/>
  <c r="F95" s="1"/>
  <c r="E95" s="1"/>
  <c r="F92"/>
  <c r="F91" s="1"/>
  <c r="E91" s="1"/>
  <c r="F88"/>
  <c r="E88" s="1"/>
  <c r="F84"/>
  <c r="F83" s="1"/>
  <c r="E83" s="1"/>
  <c r="F80"/>
  <c r="F79" s="1"/>
  <c r="F78" s="1"/>
  <c r="E78" s="1"/>
  <c r="F73"/>
  <c r="F72" s="1"/>
  <c r="F71" s="1"/>
  <c r="E71" s="1"/>
  <c r="F69"/>
  <c r="E69" s="1"/>
  <c r="F65"/>
  <c r="F64" s="1"/>
  <c r="F63" s="1"/>
  <c r="E63" s="1"/>
  <c r="F61"/>
  <c r="F60" s="1"/>
  <c r="E60" s="1"/>
  <c r="F58"/>
  <c r="F57" s="1"/>
  <c r="E57" s="1"/>
  <c r="F55"/>
  <c r="F54" s="1"/>
  <c r="E54" s="1"/>
  <c r="F49"/>
  <c r="F48" s="1"/>
  <c r="F47" s="1"/>
  <c r="E47" s="1"/>
  <c r="F36"/>
  <c r="F35" s="1"/>
  <c r="E35" s="1"/>
  <c r="F29"/>
  <c r="F28" s="1"/>
  <c r="E28" s="1"/>
  <c r="F26"/>
  <c r="E26" s="1"/>
  <c r="F23"/>
  <c r="E23" s="1"/>
  <c r="F21"/>
  <c r="E21" s="1"/>
  <c r="H170"/>
  <c r="H169" s="1"/>
  <c r="G169" s="1"/>
  <c r="H166"/>
  <c r="H165" s="1"/>
  <c r="G165" s="1"/>
  <c r="H156"/>
  <c r="H155" s="1"/>
  <c r="H154" s="1"/>
  <c r="G154" s="1"/>
  <c r="H152"/>
  <c r="H151" s="1"/>
  <c r="G151" s="1"/>
  <c r="H149"/>
  <c r="H148" s="1"/>
  <c r="H144" s="1"/>
  <c r="G144" s="1"/>
  <c r="H142"/>
  <c r="H141" s="1"/>
  <c r="G141" s="1"/>
  <c r="H139"/>
  <c r="H138" s="1"/>
  <c r="G138" s="1"/>
  <c r="H136"/>
  <c r="H135" s="1"/>
  <c r="G135" s="1"/>
  <c r="H130"/>
  <c r="H129" s="1"/>
  <c r="H128" s="1"/>
  <c r="G128" s="1"/>
  <c r="H126"/>
  <c r="H125" s="1"/>
  <c r="H124" s="1"/>
  <c r="G124" s="1"/>
  <c r="H121"/>
  <c r="H120" s="1"/>
  <c r="H119" s="1"/>
  <c r="G119" s="1"/>
  <c r="H112"/>
  <c r="H111" s="1"/>
  <c r="H110" s="1"/>
  <c r="G110" s="1"/>
  <c r="H107"/>
  <c r="H106" s="1"/>
  <c r="G106" s="1"/>
  <c r="H103"/>
  <c r="H102" s="1"/>
  <c r="H99"/>
  <c r="G99" s="1"/>
  <c r="H97"/>
  <c r="G97" s="1"/>
  <c r="H93"/>
  <c r="H92" s="1"/>
  <c r="H91" s="1"/>
  <c r="G91" s="1"/>
  <c r="H89"/>
  <c r="H88" s="1"/>
  <c r="H87" s="1"/>
  <c r="G87" s="1"/>
  <c r="H84"/>
  <c r="H83" s="1"/>
  <c r="H82" s="1"/>
  <c r="G82" s="1"/>
  <c r="H80"/>
  <c r="H79" s="1"/>
  <c r="H78" s="1"/>
  <c r="G78" s="1"/>
  <c r="H73"/>
  <c r="H72" s="1"/>
  <c r="H71" s="1"/>
  <c r="G71" s="1"/>
  <c r="H65"/>
  <c r="H64" s="1"/>
  <c r="H63" s="1"/>
  <c r="G63" s="1"/>
  <c r="H61"/>
  <c r="H60" s="1"/>
  <c r="G60" s="1"/>
  <c r="H58"/>
  <c r="H57" s="1"/>
  <c r="G57" s="1"/>
  <c r="H55"/>
  <c r="H54" s="1"/>
  <c r="G54" s="1"/>
  <c r="H49"/>
  <c r="H48" s="1"/>
  <c r="H47" s="1"/>
  <c r="G47" s="1"/>
  <c r="H44"/>
  <c r="H43" s="1"/>
  <c r="H42" s="1"/>
  <c r="H41" s="1"/>
  <c r="G41" s="1"/>
  <c r="H36"/>
  <c r="H35" s="1"/>
  <c r="H34" s="1"/>
  <c r="G34" s="1"/>
  <c r="H32"/>
  <c r="H31" s="1"/>
  <c r="G31" s="1"/>
  <c r="H29"/>
  <c r="H28" s="1"/>
  <c r="G28" s="1"/>
  <c r="H26"/>
  <c r="H25" s="1"/>
  <c r="G25" s="1"/>
  <c r="H21"/>
  <c r="H20" s="1"/>
  <c r="H16"/>
  <c r="G16" s="1"/>
  <c r="I11" i="3" l="1"/>
  <c r="J32"/>
  <c r="J56" s="1"/>
  <c r="J61" s="1"/>
  <c r="I32"/>
  <c r="I56" s="1"/>
  <c r="I61" s="1"/>
  <c r="K32"/>
  <c r="K56" s="1"/>
  <c r="K61" s="1"/>
  <c r="F11"/>
  <c r="E11" i="7"/>
  <c r="E20"/>
  <c r="I109"/>
  <c r="E16"/>
  <c r="I72"/>
  <c r="I71" s="1"/>
  <c r="G11"/>
  <c r="K72"/>
  <c r="K71" s="1"/>
  <c r="I26" i="3"/>
  <c r="I60" s="1"/>
  <c r="J26"/>
  <c r="J60" s="1"/>
  <c r="H9" i="7"/>
  <c r="F9"/>
  <c r="H101"/>
  <c r="G101" s="1"/>
  <c r="F20"/>
  <c r="F129"/>
  <c r="F128" s="1"/>
  <c r="E128" s="1"/>
  <c r="H15"/>
  <c r="H14" s="1"/>
  <c r="I134"/>
  <c r="I133" s="1"/>
  <c r="K96"/>
  <c r="K95" s="1"/>
  <c r="J96"/>
  <c r="J95" s="1"/>
  <c r="J19"/>
  <c r="J8" s="1"/>
  <c r="I123"/>
  <c r="I53"/>
  <c r="I96"/>
  <c r="I95" s="1"/>
  <c r="I19"/>
  <c r="I8" s="1"/>
  <c r="I174"/>
  <c r="I173" s="1"/>
  <c r="F68"/>
  <c r="F138"/>
  <c r="E138" s="1"/>
  <c r="F145"/>
  <c r="H175"/>
  <c r="E166"/>
  <c r="E160"/>
  <c r="E152"/>
  <c r="E136"/>
  <c r="E125"/>
  <c r="E116"/>
  <c r="E72"/>
  <c r="E61"/>
  <c r="E55"/>
  <c r="E48"/>
  <c r="G159"/>
  <c r="G155"/>
  <c r="G139"/>
  <c r="G129"/>
  <c r="G120"/>
  <c r="G103"/>
  <c r="G102" s="1"/>
  <c r="G93"/>
  <c r="G88"/>
  <c r="G65"/>
  <c r="G42"/>
  <c r="J123"/>
  <c r="F25"/>
  <c r="E25" s="1"/>
  <c r="E19" s="1"/>
  <c r="H178"/>
  <c r="G178" s="1"/>
  <c r="E149"/>
  <c r="E126"/>
  <c r="E117"/>
  <c r="E96"/>
  <c r="E84"/>
  <c r="E79"/>
  <c r="E73"/>
  <c r="E49"/>
  <c r="E29"/>
  <c r="G166"/>
  <c r="G156"/>
  <c r="G152"/>
  <c r="G148"/>
  <c r="G136"/>
  <c r="G130"/>
  <c r="G125"/>
  <c r="G121"/>
  <c r="G116"/>
  <c r="G89"/>
  <c r="G83"/>
  <c r="G72"/>
  <c r="G61"/>
  <c r="G55"/>
  <c r="G48"/>
  <c r="G43"/>
  <c r="G35"/>
  <c r="G29"/>
  <c r="J72"/>
  <c r="J71" s="1"/>
  <c r="E170"/>
  <c r="E142"/>
  <c r="E107"/>
  <c r="E97"/>
  <c r="E92"/>
  <c r="E80"/>
  <c r="E64"/>
  <c r="E58"/>
  <c r="E44"/>
  <c r="E36"/>
  <c r="G149"/>
  <c r="G126"/>
  <c r="G117"/>
  <c r="G111"/>
  <c r="G84"/>
  <c r="G79"/>
  <c r="G73"/>
  <c r="G49"/>
  <c r="G44"/>
  <c r="G36"/>
  <c r="K19"/>
  <c r="K8" s="1"/>
  <c r="K53"/>
  <c r="K123"/>
  <c r="K134"/>
  <c r="K133" s="1"/>
  <c r="K174"/>
  <c r="E159"/>
  <c r="E115"/>
  <c r="E103"/>
  <c r="E102" s="1"/>
  <c r="E65"/>
  <c r="E15"/>
  <c r="E14" s="1"/>
  <c r="G170"/>
  <c r="G146"/>
  <c r="G142"/>
  <c r="G112"/>
  <c r="G107"/>
  <c r="G92"/>
  <c r="G80"/>
  <c r="G64"/>
  <c r="G58"/>
  <c r="G32"/>
  <c r="G26"/>
  <c r="G21"/>
  <c r="G20" s="1"/>
  <c r="G19" s="1"/>
  <c r="K26" i="3"/>
  <c r="K60" s="1"/>
  <c r="J53" i="7"/>
  <c r="K109"/>
  <c r="J134"/>
  <c r="J133" s="1"/>
  <c r="J174"/>
  <c r="J109"/>
  <c r="F105"/>
  <c r="E105" s="1"/>
  <c r="F53"/>
  <c r="E53" s="1"/>
  <c r="F82"/>
  <c r="E82" s="1"/>
  <c r="F42"/>
  <c r="F164"/>
  <c r="H109"/>
  <c r="G109" s="1"/>
  <c r="F87"/>
  <c r="E87" s="1"/>
  <c r="F101"/>
  <c r="H123"/>
  <c r="G123" s="1"/>
  <c r="H164"/>
  <c r="F34"/>
  <c r="E34" s="1"/>
  <c r="H96"/>
  <c r="G96" s="1"/>
  <c r="H53"/>
  <c r="G53" s="1"/>
  <c r="H19"/>
  <c r="H134"/>
  <c r="F49" i="3"/>
  <c r="H49"/>
  <c r="G49" s="1"/>
  <c r="H11"/>
  <c r="G15" i="7" l="1"/>
  <c r="G14" s="1"/>
  <c r="G8" s="1"/>
  <c r="I46"/>
  <c r="I7" s="1"/>
  <c r="F19"/>
  <c r="F8" s="1"/>
  <c r="F123"/>
  <c r="E123" s="1"/>
  <c r="K46"/>
  <c r="K7" s="1"/>
  <c r="I62" i="3"/>
  <c r="K62"/>
  <c r="J62"/>
  <c r="G32"/>
  <c r="G56" s="1"/>
  <c r="G61" s="1"/>
  <c r="H56"/>
  <c r="H61" s="1"/>
  <c r="G11"/>
  <c r="G26" s="1"/>
  <c r="G60" s="1"/>
  <c r="G62" s="1"/>
  <c r="H26"/>
  <c r="H60" s="1"/>
  <c r="E26"/>
  <c r="E60" s="1"/>
  <c r="F26"/>
  <c r="F60" s="1"/>
  <c r="E8" i="7"/>
  <c r="E129"/>
  <c r="H8"/>
  <c r="E145"/>
  <c r="F144"/>
  <c r="E144" s="1"/>
  <c r="E101"/>
  <c r="F134"/>
  <c r="E134" s="1"/>
  <c r="F173"/>
  <c r="H133"/>
  <c r="G133" s="1"/>
  <c r="G134"/>
  <c r="F163"/>
  <c r="E163" s="1"/>
  <c r="E164"/>
  <c r="H163"/>
  <c r="G163" s="1"/>
  <c r="G164"/>
  <c r="F41"/>
  <c r="E41" s="1"/>
  <c r="E42"/>
  <c r="H174"/>
  <c r="G175"/>
  <c r="H95"/>
  <c r="G95" s="1"/>
  <c r="J46"/>
  <c r="J7" s="1"/>
  <c r="F67"/>
  <c r="E67" s="1"/>
  <c r="E68"/>
  <c r="E49" i="3"/>
  <c r="H105" i="7"/>
  <c r="G105" s="1"/>
  <c r="H62" i="3" l="1"/>
  <c r="G46" i="7"/>
  <c r="E32" i="3"/>
  <c r="E56" s="1"/>
  <c r="E61" s="1"/>
  <c r="E62" s="1"/>
  <c r="F56"/>
  <c r="F61" s="1"/>
  <c r="F46" i="7"/>
  <c r="E46"/>
  <c r="H46"/>
  <c r="E173"/>
  <c r="H173"/>
  <c r="G173" s="1"/>
  <c r="G174"/>
  <c r="F133"/>
  <c r="E133" s="1"/>
  <c r="G7" l="1"/>
  <c r="E7"/>
  <c r="F7"/>
  <c r="H7"/>
</calcChain>
</file>

<file path=xl/sharedStrings.xml><?xml version="1.0" encoding="utf-8"?>
<sst xmlns="http://schemas.openxmlformats.org/spreadsheetml/2006/main" count="492" uniqueCount="202">
  <si>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</si>
  <si>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</si>
  <si>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</si>
  <si>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</si>
  <si>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</si>
  <si>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</si>
  <si>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</si>
  <si>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</si>
  <si>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</si>
  <si>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</si>
  <si>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</si>
  <si>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</si>
  <si>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</si>
  <si>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</si>
  <si>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</si>
  <si>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</si>
  <si>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</si>
  <si>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</si>
  <si>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</si>
  <si>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</si>
  <si>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</si>
  <si>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</si>
  <si>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</si>
  <si>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</si>
  <si>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</si>
  <si>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</si>
  <si>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</si>
  <si>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</si>
  <si>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</si>
  <si>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</si>
  <si>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</si>
  <si>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</si>
  <si>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</si>
  <si>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</si>
  <si>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</si>
  <si>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</si>
  <si>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</si>
  <si>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</si>
  <si>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</si>
  <si>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</si>
  <si>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</si>
  <si>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</si>
  <si>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</si>
  <si>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</si>
  <si>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</si>
  <si>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</si>
  <si>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</si>
  <si>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</si>
  <si>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</si>
  <si>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</si>
  <si>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</si>
  <si>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</si>
  <si>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</si>
  <si>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</si>
  <si>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</si>
  <si>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</si>
  <si>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</si>
  <si>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</si>
  <si>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</si>
  <si>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</si>
  <si>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</si>
  <si>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admin.pristojbi i po posebnim propisima</t>
  </si>
  <si>
    <t>Prihodi od prodaje roba i proizvoda te pruženih usluga</t>
  </si>
  <si>
    <t>Financijski rashodi</t>
  </si>
  <si>
    <t>Naknade građ. I kuć. - prijevoz</t>
  </si>
  <si>
    <t>PROGRAM 2101</t>
  </si>
  <si>
    <t>Redovna djelatnost osnovnih škola - minimalni standard</t>
  </si>
  <si>
    <t>Aktivnost A210101</t>
  </si>
  <si>
    <t>Materijalni rashodi OŠ po kriterijima</t>
  </si>
  <si>
    <t>Decentralizirana sr. za OŠ</t>
  </si>
  <si>
    <t>Izvor financiranja 48005</t>
  </si>
  <si>
    <t>Aktivnost A210102</t>
  </si>
  <si>
    <t>Materijalni rashodi OŠ po stvarnom trošku</t>
  </si>
  <si>
    <t>Naknade građ- i kuć.- prijevoz</t>
  </si>
  <si>
    <t>Aktivnost A210103</t>
  </si>
  <si>
    <t>Materijalni rashodi OŠ po stvarnom trošku - drugi izvori</t>
  </si>
  <si>
    <t>Izvor financiranja 32300</t>
  </si>
  <si>
    <t>Vlastiti prihodi OŠ</t>
  </si>
  <si>
    <t>Izvor financiranja 55368</t>
  </si>
  <si>
    <t>Općina Raša za prorač.korisnike</t>
  </si>
  <si>
    <t>Izvor financiranja 62300</t>
  </si>
  <si>
    <t>Donacije za OŠ</t>
  </si>
  <si>
    <t>Izvor financiranja 72300</t>
  </si>
  <si>
    <t>Prihodi od prodaje imovine za OŠ</t>
  </si>
  <si>
    <t>Aktivnost A210104</t>
  </si>
  <si>
    <t>Plaće i drugi rashodi za zaposlene OŠ</t>
  </si>
  <si>
    <t>Izvor financiranja 53082</t>
  </si>
  <si>
    <t>MZO za proračunske korisnike</t>
  </si>
  <si>
    <t>PROGRAM 2102</t>
  </si>
  <si>
    <t>Redovna djelatnost osnovnih škola - iznad standarda</t>
  </si>
  <si>
    <t>Aktivnost A210201</t>
  </si>
  <si>
    <t>Materijalni rashodi OŠ po stvarnom trošku iznad standarda</t>
  </si>
  <si>
    <t>Izvor financiranja 11001</t>
  </si>
  <si>
    <t>Nenamjenski prihodi i primici</t>
  </si>
  <si>
    <t>Programi obrazovanja iznad standarda</t>
  </si>
  <si>
    <t>PROGRAM 2301</t>
  </si>
  <si>
    <t>Aktivnost A230102</t>
  </si>
  <si>
    <t>Županijska natjecanja</t>
  </si>
  <si>
    <t>Aktivnost A230106</t>
  </si>
  <si>
    <t>Školska kuhinja</t>
  </si>
  <si>
    <t>Izvor financiranja 47300</t>
  </si>
  <si>
    <t>Prihodi za posebne namjene za OŠ</t>
  </si>
  <si>
    <t>Izvor financiranja 58300</t>
  </si>
  <si>
    <t>Ostale institucije za OŠ</t>
  </si>
  <si>
    <t>Aktivnost A230107</t>
  </si>
  <si>
    <t>Produženi boravak</t>
  </si>
  <si>
    <t>Aktivnost A230116</t>
  </si>
  <si>
    <t>Školski list, časopisi, knjige</t>
  </si>
  <si>
    <t>MZO za prorač.korisnike</t>
  </si>
  <si>
    <t>Aktivnost A230119</t>
  </si>
  <si>
    <t>Nagrade za učenike</t>
  </si>
  <si>
    <t>Izvor financiranja 53368</t>
  </si>
  <si>
    <t>Aktivnost A230147</t>
  </si>
  <si>
    <t>Volontarijat</t>
  </si>
  <si>
    <t>Izvor financiranja 53086</t>
  </si>
  <si>
    <t>HZZ za proračunske korisnike</t>
  </si>
  <si>
    <t>Izvor financiranja 53080</t>
  </si>
  <si>
    <t>Agencija za odgoj i obraz. za proračunske korisnike</t>
  </si>
  <si>
    <t>Naknada za Županijsko stručno vijeće, Županijski aktiv učitelja</t>
  </si>
  <si>
    <t>Aktivnost A230163</t>
  </si>
  <si>
    <t>Izleti i terenska nastava</t>
  </si>
  <si>
    <t>Aktivnost A230184</t>
  </si>
  <si>
    <t>Zavičajna nastava</t>
  </si>
  <si>
    <t>Aktivnost A230197</t>
  </si>
  <si>
    <t>Projekt "Osiguranje prehrane djece u OŠ"</t>
  </si>
  <si>
    <t>Izvor financiranja 63000</t>
  </si>
  <si>
    <t>Zaklada "Hrvatska za djecu"</t>
  </si>
  <si>
    <t>Aktivnost A230199</t>
  </si>
  <si>
    <t>Školska shema</t>
  </si>
  <si>
    <t>Izvor financiranja 53060</t>
  </si>
  <si>
    <t>PROGRAM 2302</t>
  </si>
  <si>
    <t>Aktivnost A230202</t>
  </si>
  <si>
    <t>Građanski odgoj</t>
  </si>
  <si>
    <t>Aktivnost K230206</t>
  </si>
  <si>
    <t>Projekt FLAG Alba</t>
  </si>
  <si>
    <t>Izvor financiranja 51008</t>
  </si>
  <si>
    <t>Prihodi od škola za EU projekte</t>
  </si>
  <si>
    <t>PROGRAM 2401</t>
  </si>
  <si>
    <t>Aktivnost A240101</t>
  </si>
  <si>
    <t>Investicijski održavanje OŠ - minimalni standard</t>
  </si>
  <si>
    <t>Aktivnost A240103</t>
  </si>
  <si>
    <t>Investicijski održavanje OŠ - ostali proračuni</t>
  </si>
  <si>
    <t>PROGRAM 2405</t>
  </si>
  <si>
    <t>Opremanje u osnovnim školama</t>
  </si>
  <si>
    <t>Aktivnost K240501</t>
  </si>
  <si>
    <t>Školski namještaj i oprema</t>
  </si>
  <si>
    <t>Izvor financiranja 48006</t>
  </si>
  <si>
    <t>Decentralizirana sr. za kapitalno za OŠ</t>
  </si>
  <si>
    <t>Aktivnost K240502</t>
  </si>
  <si>
    <t>Opremanje knjižnica</t>
  </si>
  <si>
    <t>Općina Raša za proračunske korisnike</t>
  </si>
  <si>
    <t>Aktivnost K240505</t>
  </si>
  <si>
    <t>Uređenje školske zgrade i okoliša</t>
  </si>
  <si>
    <t>PROGRAM 9108</t>
  </si>
  <si>
    <t>MOZAIK 4</t>
  </si>
  <si>
    <t>Aktivnost T910801</t>
  </si>
  <si>
    <t>Provedba projekta MOZAIK 4</t>
  </si>
  <si>
    <t>Izvor financiranja 51100</t>
  </si>
  <si>
    <t>Strukturni fondovi EU</t>
  </si>
  <si>
    <t>OŠ Ivana Batelić Raša</t>
  </si>
  <si>
    <t>Prihodi za posebne namjene</t>
  </si>
  <si>
    <t>Pomoći</t>
  </si>
  <si>
    <t>Donacije</t>
  </si>
  <si>
    <t>Aktivnost A230115</t>
  </si>
  <si>
    <t>Ostali programi i projekti</t>
  </si>
  <si>
    <t>Aktivnost A230203</t>
  </si>
  <si>
    <t>Medni dani</t>
  </si>
  <si>
    <t>Ministarstvo poljoprivrede</t>
  </si>
  <si>
    <t>Investicijsko održavanje OŠ</t>
  </si>
  <si>
    <t>MOZAIK 3</t>
  </si>
  <si>
    <t xml:space="preserve">PROGRAM </t>
  </si>
  <si>
    <t>Prihodi za posebne najmene</t>
  </si>
  <si>
    <t>MOZAIK 5</t>
  </si>
  <si>
    <t>EUR</t>
  </si>
  <si>
    <t>KN</t>
  </si>
  <si>
    <t>TEČAJ:</t>
  </si>
  <si>
    <t>7,53450</t>
  </si>
  <si>
    <t>09 OBRAZOVANJE</t>
  </si>
  <si>
    <t>091 Predškolsko i osnovno obrazovanje</t>
  </si>
  <si>
    <t>096 Dodatne usluge u obrazovanju</t>
  </si>
  <si>
    <t>FINANCIJSKI PLAN OŠ IVANA BATELIĆA RAŠA
ZA 2023. I PROJEKCIJA ZA 2024. I 2025. GODINU</t>
  </si>
  <si>
    <t>Prihodi od nefinancijske imovine imovine i nadoknade šteta s osnova osiguranja</t>
  </si>
  <si>
    <t>UKUPNI PRIHODI</t>
  </si>
  <si>
    <t>Rekapitulacija:</t>
  </si>
  <si>
    <t>Ukupni prihodi</t>
  </si>
  <si>
    <t>Ukupni rashodi</t>
  </si>
  <si>
    <t>Razlika</t>
  </si>
  <si>
    <t>Preneseni manjak pokriven tekućim prihodima</t>
  </si>
  <si>
    <t>Rashodi financiranji prenesenim viškom prihoda iz prethodnih godina</t>
  </si>
  <si>
    <t>FINANCIJSKI PLAN OŠ IVANA BATELIĆA RAŠA 
ZA 2023. I PROJEKCIJA ZA 2024. I 2025. GODINU</t>
  </si>
  <si>
    <t>PROGRAM 9211</t>
  </si>
  <si>
    <t>Aktivnost T921101</t>
  </si>
  <si>
    <t>Provedba projekta MOZAIK 5</t>
  </si>
  <si>
    <t>KLASA:</t>
  </si>
  <si>
    <t>URBROJ:</t>
  </si>
  <si>
    <t>Predsjednica Školskog odbora:</t>
  </si>
  <si>
    <t>Mirjana Blažević</t>
  </si>
  <si>
    <t>400-02/22-01/03</t>
  </si>
  <si>
    <t>KLASA:400-02/22-01/03</t>
  </si>
  <si>
    <t>Raša, 27.12.2022.</t>
  </si>
  <si>
    <t>2144-17-01-22-4</t>
  </si>
  <si>
    <t>URBROJ:2144-17-01-22-4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</si>
</sst>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" fillId="0" borderId="0" xfId="0" applyFont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4" fillId="4" borderId="4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3" fontId="6" fillId="6" borderId="3" xfId="0" applyNumberFormat="1" applyFont="1" applyFill="1" applyBorder="1" applyAlignment="1" applyProtection="1">
      <alignment horizontal="right" vertical="center" wrapTex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3" fontId="11" fillId="2" borderId="3" xfId="0" applyNumberFormat="1" applyFont="1" applyFill="1" applyBorder="1" applyAlignment="1">
      <alignment horizontal="right"/>
    </xf>
    <xf numFmtId="3" fontId="19" fillId="2" borderId="4" xfId="0" applyNumberFormat="1" applyFont="1" applyFill="1" applyBorder="1" applyAlignment="1">
      <alignment horizontal="right"/>
    </xf>
    <xf numFmtId="0" fontId="20" fillId="2" borderId="3" xfId="0" quotePrefix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3" fontId="11" fillId="2" borderId="3" xfId="0" applyNumberFormat="1" applyFont="1" applyFill="1" applyBorder="1" applyAlignment="1" applyProtection="1">
      <alignment horizontal="right" vertical="center" wrapText="1"/>
    </xf>
    <xf numFmtId="3" fontId="9" fillId="2" borderId="3" xfId="0" applyNumberFormat="1" applyFont="1" applyFill="1" applyBorder="1" applyAlignment="1" applyProtection="1">
      <alignment horizontal="righ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9" fillId="0" borderId="3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quotePrefix="1" applyNumberFormat="1" applyFont="1" applyFill="1" applyBorder="1" applyAlignment="1" applyProtection="1">
      <alignment horizontal="center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1" fillId="3" borderId="3" xfId="0" applyNumberFormat="1" applyFont="1" applyFill="1" applyBorder="1" applyAlignment="1" applyProtection="1">
      <alignment vertical="center" wrapText="1"/>
    </xf>
    <xf numFmtId="3" fontId="6" fillId="3" borderId="1" xfId="0" applyNumberFormat="1" applyFont="1" applyFill="1" applyBorder="1" applyAlignment="1"/>
    <xf numFmtId="3" fontId="6" fillId="3" borderId="3" xfId="0" applyNumberFormat="1" applyFont="1" applyFill="1" applyBorder="1" applyAlignment="1"/>
    <xf numFmtId="3" fontId="6" fillId="4" borderId="3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Border="1"/>
    <xf numFmtId="3" fontId="0" fillId="0" borderId="3" xfId="0" applyNumberFormat="1" applyFont="1" applyBorder="1"/>
    <xf numFmtId="3" fontId="11" fillId="2" borderId="4" xfId="0" applyNumberFormat="1" applyFont="1" applyFill="1" applyBorder="1" applyAlignment="1" applyProtection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10" fillId="2" borderId="3" xfId="0" applyNumberFormat="1" applyFont="1" applyFill="1" applyBorder="1" applyAlignment="1" applyProtection="1">
      <alignment horizontal="right" vertical="center" wrapText="1"/>
    </xf>
    <xf numFmtId="3" fontId="19" fillId="2" borderId="3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 applyProtection="1">
      <alignment horizontal="right" vertical="center" wrapText="1"/>
    </xf>
    <xf numFmtId="3" fontId="21" fillId="2" borderId="3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1" fillId="2" borderId="2" xfId="0" applyNumberFormat="1" applyFont="1" applyFill="1" applyBorder="1" applyAlignment="1" applyProtection="1">
      <alignment horizontal="left" vertical="center" wrapTex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opLeftCell="A23" workbookViewId="0">
      <selection activeCell="D43" sqref="D43"/>
    </sheetView>
  </sheetViews>
  <sheetFormatPr defaultRowHeight="15"/>
  <cols>
    <col min="5" max="5" width="25.28515625" customWidth="1"/>
    <col min="6" max="7" width="11.28515625" customWidth="1"/>
    <col min="8" max="8" width="11" customWidth="1"/>
    <col min="9" max="9" width="11.7109375" customWidth="1"/>
    <col min="10" max="11" width="10.7109375" customWidth="1"/>
    <col min="12" max="12" width="9.7109375" customWidth="1"/>
    <col min="13" max="13" width="10.85546875" customWidth="1"/>
    <col min="14" max="14" width="11.7109375" customWidth="1"/>
    <col min="15" max="15" width="11.85546875" customWidth="1"/>
  </cols>
  <sheetData>
    <row r="1" spans="1:15" ht="42" customHeight="1">
      <c r="A1" s="111" t="s">
        <v>180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8" customHeight="1">
      <c r="A2" s="5"/>
      <c r="B2" s="5"/>
      <c r="C2" s="5"/>
      <c r="D2" s="5"/>
      <c r="E2" s="5"/>
      <c r="F2" s="29"/>
      <c r="G2" s="5"/>
      <c r="H2" s="29"/>
      <c r="I2" s="5"/>
      <c r="J2" s="29"/>
      <c r="K2" s="5"/>
      <c r="L2" s="29"/>
      <c r="M2" s="5"/>
      <c r="N2" s="29"/>
      <c r="O2" s="5"/>
    </row>
    <row r="3" spans="1:15" ht="15.75">
      <c r="A3" s="111" t="s">
        <v>34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27"/>
      <c r="N3" s="127"/>
      <c r="O3" s="127"/>
    </row>
    <row r="4" spans="1:15" ht="18">
      <c r="A4" s="5"/>
      <c r="B4" s="5"/>
      <c r="C4" s="5"/>
      <c r="D4" s="5"/>
      <c r="E4" s="5"/>
      <c r="F4" s="29"/>
      <c r="G4" s="5"/>
      <c r="H4" s="29"/>
      <c r="I4" s="5"/>
      <c r="J4" s="29"/>
      <c r="K4" s="5"/>
      <c r="L4" s="29"/>
      <c r="M4" s="6"/>
      <c r="N4" s="6"/>
      <c r="O4" s="6"/>
    </row>
    <row r="5" spans="1:15" ht="18" customHeight="1">
      <c r="A5" s="111" t="s">
        <v>42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8">
      <c r="A6" s="1"/>
      <c r="B6" s="2"/>
      <c r="C6" s="2"/>
      <c r="D6" s="2"/>
      <c r="E6" s="7"/>
      <c r="F6" s="7"/>
      <c r="G6" s="8"/>
      <c r="H6" s="8"/>
      <c r="I6" s="8"/>
      <c r="J6" s="8"/>
      <c r="K6" s="8"/>
      <c r="L6" s="8"/>
      <c r="M6" s="8"/>
      <c r="N6" s="8"/>
      <c r="O6" s="44" t="s">
        <v>47</v>
      </c>
    </row>
    <row r="7" spans="1:15" ht="26.45" customHeight="1">
      <c r="A7" s="34"/>
      <c r="B7" s="35"/>
      <c r="C7" s="35"/>
      <c r="D7" s="36"/>
      <c r="E7" s="37"/>
      <c r="F7" s="119" t="s">
        <v>44</v>
      </c>
      <c r="G7" s="120"/>
      <c r="H7" s="119" t="s">
        <v>45</v>
      </c>
      <c r="I7" s="120"/>
      <c r="J7" s="119" t="s">
        <v>50</v>
      </c>
      <c r="K7" s="120"/>
      <c r="L7" s="119" t="s">
        <v>51</v>
      </c>
      <c r="M7" s="120"/>
      <c r="N7" s="119" t="s">
        <v>52</v>
      </c>
      <c r="O7" s="120"/>
    </row>
    <row r="8" spans="1:15" s="94" customFormat="1">
      <c r="A8" s="92"/>
      <c r="B8" s="36"/>
      <c r="C8" s="36"/>
      <c r="D8" s="36"/>
      <c r="E8" s="93"/>
      <c r="F8" s="91" t="s">
        <v>173</v>
      </c>
      <c r="G8" s="4" t="s">
        <v>174</v>
      </c>
      <c r="H8" s="4" t="s">
        <v>173</v>
      </c>
      <c r="I8" s="4" t="s">
        <v>174</v>
      </c>
      <c r="J8" s="4" t="s">
        <v>173</v>
      </c>
      <c r="K8" s="4" t="s">
        <v>174</v>
      </c>
      <c r="L8" s="4" t="s">
        <v>173</v>
      </c>
      <c r="M8" s="4" t="s">
        <v>174</v>
      </c>
      <c r="N8" s="4" t="s">
        <v>173</v>
      </c>
      <c r="O8" s="4" t="s">
        <v>174</v>
      </c>
    </row>
    <row r="9" spans="1:15">
      <c r="A9" s="128" t="s">
        <v>0</v>
      </c>
      <c r="B9" s="124"/>
      <c r="C9" s="124"/>
      <c r="D9" s="124"/>
      <c r="E9" s="129"/>
      <c r="F9" s="38">
        <v>543578</v>
      </c>
      <c r="G9" s="38">
        <v>4095584</v>
      </c>
      <c r="H9" s="38">
        <v>543773</v>
      </c>
      <c r="I9" s="38">
        <v>4097056</v>
      </c>
      <c r="J9" s="38">
        <f>J10</f>
        <v>560071</v>
      </c>
      <c r="K9" s="38">
        <v>4219855</v>
      </c>
      <c r="L9" s="38">
        <v>541043</v>
      </c>
      <c r="M9" s="38">
        <v>4076488</v>
      </c>
      <c r="N9" s="38">
        <v>541043</v>
      </c>
      <c r="O9" s="38">
        <v>4076488</v>
      </c>
    </row>
    <row r="10" spans="1:15">
      <c r="A10" s="121" t="s">
        <v>1</v>
      </c>
      <c r="B10" s="114"/>
      <c r="C10" s="114"/>
      <c r="D10" s="114"/>
      <c r="E10" s="126"/>
      <c r="F10" s="39">
        <v>543578</v>
      </c>
      <c r="G10" s="39">
        <v>4095584</v>
      </c>
      <c r="H10" s="39">
        <v>543773</v>
      </c>
      <c r="I10" s="39">
        <v>4097056</v>
      </c>
      <c r="J10" s="39">
        <v>560071</v>
      </c>
      <c r="K10" s="39">
        <v>4219855</v>
      </c>
      <c r="L10" s="39">
        <v>541043</v>
      </c>
      <c r="M10" s="39">
        <v>4076488</v>
      </c>
      <c r="N10" s="39">
        <v>541043</v>
      </c>
      <c r="O10" s="39">
        <v>4076488</v>
      </c>
    </row>
    <row r="11" spans="1:15">
      <c r="A11" s="130" t="s">
        <v>2</v>
      </c>
      <c r="B11" s="126"/>
      <c r="C11" s="126"/>
      <c r="D11" s="126"/>
      <c r="E11" s="126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</row>
    <row r="12" spans="1:15">
      <c r="A12" s="45" t="s">
        <v>3</v>
      </c>
      <c r="B12" s="46"/>
      <c r="C12" s="46"/>
      <c r="D12" s="46"/>
      <c r="E12" s="46"/>
      <c r="F12" s="38">
        <v>537169</v>
      </c>
      <c r="G12" s="38">
        <v>4047300</v>
      </c>
      <c r="H12" s="38">
        <v>543773</v>
      </c>
      <c r="I12" s="38">
        <v>4097056</v>
      </c>
      <c r="J12" s="38">
        <f>J13+J14</f>
        <v>560071</v>
      </c>
      <c r="K12" s="38">
        <v>4219855</v>
      </c>
      <c r="L12" s="38">
        <v>541043</v>
      </c>
      <c r="M12" s="38">
        <v>4076488</v>
      </c>
      <c r="N12" s="38">
        <v>541043</v>
      </c>
      <c r="O12" s="38">
        <v>4076488</v>
      </c>
    </row>
    <row r="13" spans="1:15">
      <c r="A13" s="113" t="s">
        <v>4</v>
      </c>
      <c r="B13" s="114"/>
      <c r="C13" s="114"/>
      <c r="D13" s="114"/>
      <c r="E13" s="114"/>
      <c r="F13" s="39">
        <v>533164</v>
      </c>
      <c r="G13" s="39">
        <v>4017123</v>
      </c>
      <c r="H13" s="39">
        <v>529944</v>
      </c>
      <c r="I13" s="39">
        <v>3992862</v>
      </c>
      <c r="J13" s="39">
        <v>533776</v>
      </c>
      <c r="K13" s="39">
        <v>4021735</v>
      </c>
      <c r="L13" s="39">
        <v>526578</v>
      </c>
      <c r="M13" s="39">
        <v>3967502</v>
      </c>
      <c r="N13" s="39">
        <v>526578</v>
      </c>
      <c r="O13" s="39">
        <v>3967502</v>
      </c>
    </row>
    <row r="14" spans="1:15">
      <c r="A14" s="125" t="s">
        <v>5</v>
      </c>
      <c r="B14" s="126"/>
      <c r="C14" s="126"/>
      <c r="D14" s="126"/>
      <c r="E14" s="126"/>
      <c r="F14" s="40">
        <v>4005</v>
      </c>
      <c r="G14" s="40">
        <v>30177</v>
      </c>
      <c r="H14" s="40">
        <v>13829</v>
      </c>
      <c r="I14" s="40">
        <v>104194</v>
      </c>
      <c r="J14" s="40">
        <v>26295</v>
      </c>
      <c r="K14" s="40">
        <v>198120</v>
      </c>
      <c r="L14" s="40">
        <v>14465</v>
      </c>
      <c r="M14" s="40">
        <v>108986</v>
      </c>
      <c r="N14" s="40">
        <v>14465</v>
      </c>
      <c r="O14" s="40">
        <v>108986</v>
      </c>
    </row>
    <row r="15" spans="1:15">
      <c r="A15" s="123" t="s">
        <v>6</v>
      </c>
      <c r="B15" s="124"/>
      <c r="C15" s="124"/>
      <c r="D15" s="124"/>
      <c r="E15" s="124"/>
      <c r="F15" s="38">
        <v>6409</v>
      </c>
      <c r="G15" s="38">
        <v>48284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41">
        <v>0</v>
      </c>
      <c r="N15" s="38">
        <v>0</v>
      </c>
      <c r="O15" s="41">
        <v>0</v>
      </c>
    </row>
    <row r="16" spans="1:15" ht="18">
      <c r="A16" s="5"/>
      <c r="B16" s="9"/>
      <c r="C16" s="9"/>
      <c r="D16" s="9"/>
      <c r="E16" s="9"/>
      <c r="F16" s="27"/>
      <c r="G16" s="9"/>
      <c r="H16" s="27"/>
      <c r="I16" s="9"/>
      <c r="J16" s="27"/>
      <c r="K16" s="3"/>
      <c r="L16" s="28"/>
      <c r="M16" s="3"/>
      <c r="N16" s="28"/>
      <c r="O16" s="3"/>
    </row>
    <row r="17" spans="1:15" ht="18" customHeight="1">
      <c r="A17" s="111" t="s">
        <v>43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</row>
    <row r="18" spans="1:15" ht="18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8"/>
      <c r="O18" s="28"/>
    </row>
    <row r="19" spans="1:15" ht="26.45" customHeight="1">
      <c r="A19" s="34"/>
      <c r="B19" s="35"/>
      <c r="C19" s="35"/>
      <c r="D19" s="36"/>
      <c r="E19" s="37"/>
      <c r="F19" s="119" t="s">
        <v>12</v>
      </c>
      <c r="G19" s="120"/>
      <c r="H19" s="119" t="s">
        <v>13</v>
      </c>
      <c r="I19" s="120"/>
      <c r="J19" s="119" t="s">
        <v>50</v>
      </c>
      <c r="K19" s="120"/>
      <c r="L19" s="119" t="s">
        <v>51</v>
      </c>
      <c r="M19" s="120"/>
      <c r="N19" s="119" t="s">
        <v>52</v>
      </c>
      <c r="O19" s="120"/>
    </row>
    <row r="20" spans="1:15">
      <c r="A20" s="34"/>
      <c r="B20" s="35"/>
      <c r="C20" s="35"/>
      <c r="D20" s="36"/>
      <c r="E20" s="37"/>
      <c r="F20" s="91" t="s">
        <v>173</v>
      </c>
      <c r="G20" s="4" t="s">
        <v>174</v>
      </c>
      <c r="H20" s="4" t="s">
        <v>173</v>
      </c>
      <c r="I20" s="4" t="s">
        <v>174</v>
      </c>
      <c r="J20" s="4" t="s">
        <v>173</v>
      </c>
      <c r="K20" s="4" t="s">
        <v>174</v>
      </c>
      <c r="L20" s="4" t="s">
        <v>173</v>
      </c>
      <c r="M20" s="4" t="s">
        <v>174</v>
      </c>
      <c r="N20" s="4" t="s">
        <v>173</v>
      </c>
      <c r="O20" s="4" t="s">
        <v>174</v>
      </c>
    </row>
    <row r="21" spans="1:15" ht="15.75" customHeight="1">
      <c r="A21" s="121" t="s">
        <v>8</v>
      </c>
      <c r="B21" s="122"/>
      <c r="C21" s="122"/>
      <c r="D21" s="122"/>
      <c r="E21" s="122"/>
      <c r="F21" s="90"/>
      <c r="G21" s="40"/>
      <c r="H21" s="40"/>
      <c r="I21" s="40"/>
      <c r="J21" s="40"/>
      <c r="K21" s="40"/>
      <c r="L21" s="40"/>
      <c r="M21" s="40"/>
      <c r="N21" s="40"/>
      <c r="O21" s="40"/>
    </row>
    <row r="22" spans="1:15">
      <c r="A22" s="121" t="s">
        <v>9</v>
      </c>
      <c r="B22" s="114"/>
      <c r="C22" s="114"/>
      <c r="D22" s="114"/>
      <c r="E22" s="114"/>
      <c r="F22" s="89"/>
      <c r="G22" s="40"/>
      <c r="H22" s="40"/>
      <c r="I22" s="40"/>
      <c r="J22" s="40"/>
      <c r="K22" s="40"/>
      <c r="L22" s="40"/>
      <c r="M22" s="40"/>
      <c r="N22" s="40"/>
      <c r="O22" s="40"/>
    </row>
    <row r="23" spans="1:15">
      <c r="A23" s="123" t="s">
        <v>10</v>
      </c>
      <c r="B23" s="124"/>
      <c r="C23" s="124"/>
      <c r="D23" s="124"/>
      <c r="E23" s="124"/>
      <c r="F23" s="95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ht="18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8"/>
      <c r="M24" s="28"/>
      <c r="N24" s="28"/>
      <c r="O24" s="28"/>
    </row>
    <row r="25" spans="1:15" ht="18" customHeight="1">
      <c r="A25" s="111" t="s">
        <v>57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 ht="18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</row>
    <row r="27" spans="1:15" ht="26.45" customHeight="1">
      <c r="A27" s="34"/>
      <c r="B27" s="35"/>
      <c r="C27" s="35"/>
      <c r="D27" s="36"/>
      <c r="E27" s="37"/>
      <c r="F27" s="119" t="s">
        <v>12</v>
      </c>
      <c r="G27" s="120"/>
      <c r="H27" s="119" t="s">
        <v>13</v>
      </c>
      <c r="I27" s="120"/>
      <c r="J27" s="119" t="s">
        <v>50</v>
      </c>
      <c r="K27" s="120"/>
      <c r="L27" s="119" t="s">
        <v>51</v>
      </c>
      <c r="M27" s="120"/>
      <c r="N27" s="119" t="s">
        <v>52</v>
      </c>
      <c r="O27" s="120"/>
    </row>
    <row r="28" spans="1:15">
      <c r="A28" s="34"/>
      <c r="B28" s="35"/>
      <c r="C28" s="35"/>
      <c r="D28" s="36"/>
      <c r="E28" s="37"/>
      <c r="F28" s="91" t="s">
        <v>173</v>
      </c>
      <c r="G28" s="4" t="s">
        <v>174</v>
      </c>
      <c r="H28" s="4" t="s">
        <v>173</v>
      </c>
      <c r="I28" s="4" t="s">
        <v>174</v>
      </c>
      <c r="J28" s="4" t="s">
        <v>173</v>
      </c>
      <c r="K28" s="4" t="s">
        <v>174</v>
      </c>
      <c r="L28" s="4" t="s">
        <v>173</v>
      </c>
      <c r="M28" s="4" t="s">
        <v>174</v>
      </c>
      <c r="N28" s="4" t="s">
        <v>173</v>
      </c>
      <c r="O28" s="4" t="s">
        <v>174</v>
      </c>
    </row>
    <row r="29" spans="1:15">
      <c r="A29" s="115" t="s">
        <v>46</v>
      </c>
      <c r="B29" s="116"/>
      <c r="C29" s="116"/>
      <c r="D29" s="116"/>
      <c r="E29" s="116"/>
      <c r="F29" s="98">
        <v>-1614</v>
      </c>
      <c r="G29" s="42">
        <v>-12159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</row>
    <row r="30" spans="1:15" ht="30" customHeight="1">
      <c r="A30" s="117" t="s">
        <v>7</v>
      </c>
      <c r="B30" s="118"/>
      <c r="C30" s="118"/>
      <c r="D30" s="118"/>
      <c r="E30" s="118"/>
      <c r="F30" s="96">
        <v>1614</v>
      </c>
      <c r="G30" s="97">
        <v>12159</v>
      </c>
      <c r="H30" s="96">
        <v>0</v>
      </c>
      <c r="I30" s="97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41">
        <v>0</v>
      </c>
    </row>
    <row r="33" spans="1:15">
      <c r="A33" s="113" t="s">
        <v>11</v>
      </c>
      <c r="B33" s="114"/>
      <c r="C33" s="114"/>
      <c r="D33" s="114"/>
      <c r="E33" s="114"/>
      <c r="F33" s="89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</row>
    <row r="34" spans="1:15" ht="11.25" customHeight="1">
      <c r="A34" s="21"/>
      <c r="B34" s="22"/>
      <c r="C34" s="22"/>
      <c r="D34" s="22"/>
      <c r="E34" s="22"/>
      <c r="F34" s="22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29.25" customHeight="1">
      <c r="A35" s="109" t="s">
        <v>58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1:15" ht="8.25" customHeight="1"/>
    <row r="37" spans="1:15">
      <c r="A37" s="109" t="s">
        <v>48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</row>
    <row r="38" spans="1:15" ht="8.25" customHeight="1"/>
    <row r="39" spans="1:15" ht="29.25" customHeight="1">
      <c r="A39" s="109" t="s">
        <v>49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</row>
    <row r="41" spans="1:15">
      <c r="A41" t="s">
        <v>193</v>
      </c>
      <c r="B41" t="s">
        <v>197</v>
      </c>
      <c r="H41" t="s">
        <v>195</v>
      </c>
    </row>
    <row r="42" spans="1:15">
      <c r="A42" t="s">
        <v>194</v>
      </c>
      <c r="B42" t="s">
        <v>200</v>
      </c>
      <c r="H42" t="s">
        <v>196</v>
      </c>
    </row>
    <row r="43" spans="1:15">
      <c r="A43" t="s">
        <v>199</v>
      </c>
    </row>
  </sheetData>
  <mergeCells count="35">
    <mergeCell ref="F19:G19"/>
    <mergeCell ref="H19:I19"/>
    <mergeCell ref="J19:K19"/>
    <mergeCell ref="L19:M19"/>
    <mergeCell ref="N19:O19"/>
    <mergeCell ref="A13:E13"/>
    <mergeCell ref="A5:O5"/>
    <mergeCell ref="A17:O17"/>
    <mergeCell ref="A1:O1"/>
    <mergeCell ref="A3:O3"/>
    <mergeCell ref="A9:E9"/>
    <mergeCell ref="A10:E10"/>
    <mergeCell ref="A11:E11"/>
    <mergeCell ref="F7:G7"/>
    <mergeCell ref="H7:I7"/>
    <mergeCell ref="J7:K7"/>
    <mergeCell ref="L7:M7"/>
    <mergeCell ref="N7:O7"/>
    <mergeCell ref="A21:E21"/>
    <mergeCell ref="A22:E22"/>
    <mergeCell ref="A23:E23"/>
    <mergeCell ref="A14:E14"/>
    <mergeCell ref="A15:E15"/>
    <mergeCell ref="A39:O39"/>
    <mergeCell ref="A25:O25"/>
    <mergeCell ref="A35:O35"/>
    <mergeCell ref="A33:E33"/>
    <mergeCell ref="A37:O37"/>
    <mergeCell ref="A29:E29"/>
    <mergeCell ref="A30:E30"/>
    <mergeCell ref="F27:G27"/>
    <mergeCell ref="H27:I27"/>
    <mergeCell ref="J27:K27"/>
    <mergeCell ref="L27:M27"/>
    <mergeCell ref="N27:O27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opLeftCell="A50" workbookViewId="0">
      <selection activeCell="B69" sqref="B69"/>
    </sheetView>
  </sheetViews>
  <sheetFormatPr defaultRowHeight="15"/>
  <cols>
    <col min="1" max="1" width="8" customWidth="1"/>
    <col min="2" max="2" width="8.42578125" bestFit="1" customWidth="1"/>
    <col min="3" max="3" width="5.42578125" bestFit="1" customWidth="1"/>
    <col min="4" max="4" width="26.42578125" customWidth="1"/>
    <col min="5" max="5" width="11" customWidth="1"/>
    <col min="6" max="6" width="11.42578125" customWidth="1"/>
    <col min="7" max="7" width="10.85546875" customWidth="1"/>
    <col min="8" max="8" width="11" customWidth="1"/>
    <col min="9" max="9" width="12.28515625" customWidth="1"/>
    <col min="10" max="10" width="13" customWidth="1"/>
    <col min="11" max="11" width="12.5703125" customWidth="1"/>
  </cols>
  <sheetData>
    <row r="1" spans="1:11" ht="42" customHeight="1">
      <c r="A1" s="111" t="s">
        <v>180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" customHeight="1">
      <c r="A2" s="5"/>
      <c r="B2" s="5"/>
      <c r="C2" s="5"/>
      <c r="D2" s="5"/>
      <c r="E2" s="29"/>
      <c r="F2" s="5"/>
      <c r="G2" s="29"/>
      <c r="H2" s="5"/>
      <c r="I2" s="5"/>
      <c r="J2" s="5"/>
      <c r="K2" s="5"/>
    </row>
    <row r="3" spans="1:11" ht="15.75">
      <c r="A3" s="111" t="s">
        <v>34</v>
      </c>
      <c r="B3" s="111"/>
      <c r="C3" s="111"/>
      <c r="D3" s="111"/>
      <c r="E3" s="111"/>
      <c r="F3" s="111"/>
      <c r="G3" s="111"/>
      <c r="H3" s="111"/>
      <c r="I3" s="111"/>
      <c r="J3" s="127"/>
      <c r="K3" s="127"/>
    </row>
    <row r="4" spans="1:11" ht="18">
      <c r="A4" s="5"/>
      <c r="B4" s="5"/>
      <c r="C4" s="5"/>
      <c r="D4" s="5"/>
      <c r="E4" s="29"/>
      <c r="F4" s="5"/>
      <c r="G4" s="29"/>
      <c r="H4" s="5"/>
      <c r="I4" s="5"/>
      <c r="J4" s="6"/>
      <c r="K4" s="6"/>
    </row>
    <row r="5" spans="1:11" ht="18" customHeight="1">
      <c r="A5" s="111" t="s">
        <v>15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18">
      <c r="A6" s="5"/>
      <c r="B6" s="5"/>
      <c r="C6" s="5"/>
      <c r="D6" s="5"/>
      <c r="E6" s="29"/>
      <c r="F6" s="5"/>
      <c r="G6" s="29"/>
      <c r="H6" s="5"/>
      <c r="I6" s="5"/>
      <c r="J6" s="6"/>
      <c r="K6" s="6"/>
    </row>
    <row r="7" spans="1:11" ht="15.75">
      <c r="A7" s="111" t="s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8">
      <c r="A8" s="5"/>
      <c r="B8" s="5"/>
      <c r="C8" s="5"/>
      <c r="D8" s="5"/>
      <c r="E8" s="29"/>
      <c r="F8" s="5"/>
      <c r="G8" s="29"/>
      <c r="H8" s="5"/>
      <c r="I8" s="5"/>
      <c r="J8" s="6" t="s">
        <v>175</v>
      </c>
      <c r="K8" s="79" t="s">
        <v>176</v>
      </c>
    </row>
    <row r="9" spans="1:11" ht="25.5">
      <c r="A9" s="25" t="s">
        <v>16</v>
      </c>
      <c r="B9" s="24" t="s">
        <v>17</v>
      </c>
      <c r="C9" s="24" t="s">
        <v>18</v>
      </c>
      <c r="D9" s="24" t="s">
        <v>14</v>
      </c>
      <c r="E9" s="131" t="s">
        <v>12</v>
      </c>
      <c r="F9" s="132"/>
      <c r="G9" s="131" t="s">
        <v>13</v>
      </c>
      <c r="H9" s="132"/>
      <c r="I9" s="25" t="s">
        <v>50</v>
      </c>
      <c r="J9" s="25" t="s">
        <v>51</v>
      </c>
      <c r="K9" s="25" t="s">
        <v>52</v>
      </c>
    </row>
    <row r="10" spans="1:11">
      <c r="A10" s="25"/>
      <c r="B10" s="24"/>
      <c r="C10" s="24"/>
      <c r="D10" s="24"/>
      <c r="E10" s="24" t="s">
        <v>173</v>
      </c>
      <c r="F10" s="24" t="s">
        <v>174</v>
      </c>
      <c r="G10" s="24" t="s">
        <v>173</v>
      </c>
      <c r="H10" s="25" t="s">
        <v>174</v>
      </c>
      <c r="I10" s="25" t="s">
        <v>173</v>
      </c>
      <c r="J10" s="25" t="s">
        <v>173</v>
      </c>
      <c r="K10" s="25" t="s">
        <v>173</v>
      </c>
    </row>
    <row r="11" spans="1:11" ht="15.75" customHeight="1">
      <c r="A11" s="13">
        <v>6</v>
      </c>
      <c r="B11" s="13"/>
      <c r="C11" s="13"/>
      <c r="D11" s="13" t="s">
        <v>19</v>
      </c>
      <c r="E11" s="61">
        <v>543578</v>
      </c>
      <c r="F11" s="61">
        <f>F12+F14+F16+F18+F21</f>
        <v>4095583.69</v>
      </c>
      <c r="G11" s="61">
        <f>H11/$K$8</f>
        <v>543772.7971331873</v>
      </c>
      <c r="H11" s="61">
        <f>H12+H14+H16+H18+H21</f>
        <v>4097056.14</v>
      </c>
      <c r="I11" s="61">
        <f>I12+I16+I18+I21</f>
        <v>560005</v>
      </c>
      <c r="J11" s="61">
        <f>J12+J16+J18+J21</f>
        <v>540977</v>
      </c>
      <c r="K11" s="61">
        <f>K12+K16+K18+K21</f>
        <v>540977</v>
      </c>
    </row>
    <row r="12" spans="1:11" ht="38.25">
      <c r="A12" s="13"/>
      <c r="B12" s="13">
        <v>63</v>
      </c>
      <c r="C12" s="13"/>
      <c r="D12" s="13" t="s">
        <v>54</v>
      </c>
      <c r="E12" s="80">
        <f t="shared" ref="E12:E25" si="0">F12/$K$8</f>
        <v>485327.22808414622</v>
      </c>
      <c r="F12" s="80">
        <f>F13</f>
        <v>3656698</v>
      </c>
      <c r="G12" s="80">
        <f t="shared" ref="G12:G25" si="1">H12/$K$8</f>
        <v>483466.15435662621</v>
      </c>
      <c r="H12" s="80">
        <v>3642675.74</v>
      </c>
      <c r="I12" s="80">
        <f>I13</f>
        <v>499273</v>
      </c>
      <c r="J12" s="80">
        <f>J13</f>
        <v>486193</v>
      </c>
      <c r="K12" s="80">
        <f>K13</f>
        <v>486193</v>
      </c>
    </row>
    <row r="13" spans="1:11">
      <c r="A13" s="14"/>
      <c r="B13" s="14"/>
      <c r="C13" s="15">
        <v>52</v>
      </c>
      <c r="D13" s="47" t="s">
        <v>161</v>
      </c>
      <c r="E13" s="81">
        <f t="shared" si="0"/>
        <v>485327.22808414622</v>
      </c>
      <c r="F13" s="10">
        <v>3656698</v>
      </c>
      <c r="G13" s="11">
        <f t="shared" si="1"/>
        <v>483466.18886455637</v>
      </c>
      <c r="H13" s="11">
        <v>3642676</v>
      </c>
      <c r="I13" s="11">
        <v>499273</v>
      </c>
      <c r="J13" s="11">
        <v>486193</v>
      </c>
      <c r="K13" s="11">
        <v>486193</v>
      </c>
    </row>
    <row r="14" spans="1:11">
      <c r="A14" s="14"/>
      <c r="B14" s="32">
        <v>64</v>
      </c>
      <c r="C14" s="15"/>
      <c r="D14" s="76" t="s">
        <v>60</v>
      </c>
      <c r="E14" s="81">
        <f t="shared" si="0"/>
        <v>3.848961444024155E-2</v>
      </c>
      <c r="F14" s="10">
        <v>0.28999999999999998</v>
      </c>
      <c r="G14" s="11">
        <f t="shared" si="1"/>
        <v>0</v>
      </c>
      <c r="H14" s="11"/>
      <c r="I14" s="11"/>
      <c r="J14" s="11"/>
      <c r="K14" s="11"/>
    </row>
    <row r="15" spans="1:11">
      <c r="A15" s="14"/>
      <c r="B15" s="32"/>
      <c r="C15" s="15"/>
      <c r="D15" s="47"/>
      <c r="E15" s="81">
        <f t="shared" si="0"/>
        <v>0</v>
      </c>
      <c r="F15" s="10"/>
      <c r="G15" s="11">
        <f t="shared" si="1"/>
        <v>0</v>
      </c>
      <c r="H15" s="11"/>
      <c r="I15" s="11"/>
      <c r="J15" s="11"/>
      <c r="K15" s="11"/>
    </row>
    <row r="16" spans="1:11" ht="28.5" customHeight="1">
      <c r="A16" s="14"/>
      <c r="B16" s="32">
        <v>65</v>
      </c>
      <c r="C16" s="75"/>
      <c r="D16" s="77" t="s">
        <v>61</v>
      </c>
      <c r="E16" s="80">
        <f t="shared" si="0"/>
        <v>11352.004778021101</v>
      </c>
      <c r="F16" s="80">
        <v>85531.68</v>
      </c>
      <c r="G16" s="80">
        <f t="shared" si="1"/>
        <v>22987.59041741323</v>
      </c>
      <c r="H16" s="80">
        <v>173200</v>
      </c>
      <c r="I16" s="80">
        <f>I17</f>
        <v>22656</v>
      </c>
      <c r="J16" s="80">
        <f>J17</f>
        <v>22656</v>
      </c>
      <c r="K16" s="80">
        <f>K17</f>
        <v>22656</v>
      </c>
    </row>
    <row r="17" spans="1:11">
      <c r="A17" s="14"/>
      <c r="B17" s="32"/>
      <c r="C17" s="15">
        <v>41</v>
      </c>
      <c r="D17" s="47" t="s">
        <v>171</v>
      </c>
      <c r="E17" s="81">
        <f t="shared" si="0"/>
        <v>11352.047249319796</v>
      </c>
      <c r="F17" s="10">
        <v>85532</v>
      </c>
      <c r="G17" s="11">
        <f t="shared" si="1"/>
        <v>22987.59041741323</v>
      </c>
      <c r="H17" s="11">
        <v>173200</v>
      </c>
      <c r="I17" s="11">
        <v>22656</v>
      </c>
      <c r="J17" s="11">
        <v>22656</v>
      </c>
      <c r="K17" s="11">
        <v>22656</v>
      </c>
    </row>
    <row r="18" spans="1:11" ht="39.75" customHeight="1">
      <c r="A18" s="14"/>
      <c r="B18" s="32">
        <v>66</v>
      </c>
      <c r="C18" s="75"/>
      <c r="D18" s="77" t="s">
        <v>62</v>
      </c>
      <c r="E18" s="80">
        <f t="shared" si="0"/>
        <v>2567.5068020439312</v>
      </c>
      <c r="F18" s="80">
        <v>19344.88</v>
      </c>
      <c r="G18" s="80">
        <f t="shared" si="1"/>
        <v>2805.6420465857059</v>
      </c>
      <c r="H18" s="80">
        <v>21139.11</v>
      </c>
      <c r="I18" s="80">
        <f>I19+I20</f>
        <v>2666</v>
      </c>
      <c r="J18" s="80">
        <f>J19+J20</f>
        <v>2666</v>
      </c>
      <c r="K18" s="80">
        <f>K19+K20</f>
        <v>2666</v>
      </c>
    </row>
    <row r="19" spans="1:11" ht="16.5" customHeight="1">
      <c r="A19" s="14"/>
      <c r="B19" s="32"/>
      <c r="C19" s="15">
        <v>31</v>
      </c>
      <c r="D19" s="48" t="s">
        <v>41</v>
      </c>
      <c r="E19" s="81">
        <f t="shared" si="0"/>
        <v>318.53474019510253</v>
      </c>
      <c r="F19" s="10">
        <v>2400</v>
      </c>
      <c r="G19" s="11">
        <f t="shared" si="1"/>
        <v>416.63149512243677</v>
      </c>
      <c r="H19" s="11">
        <v>3139.11</v>
      </c>
      <c r="I19" s="11">
        <v>416</v>
      </c>
      <c r="J19" s="11">
        <v>416</v>
      </c>
      <c r="K19" s="11">
        <v>416</v>
      </c>
    </row>
    <row r="20" spans="1:11">
      <c r="A20" s="14"/>
      <c r="B20" s="32"/>
      <c r="C20" s="15">
        <v>61</v>
      </c>
      <c r="D20" s="47" t="s">
        <v>162</v>
      </c>
      <c r="E20" s="81">
        <f t="shared" si="0"/>
        <v>2248.9720618488286</v>
      </c>
      <c r="F20" s="10">
        <v>16944.88</v>
      </c>
      <c r="G20" s="11">
        <f t="shared" si="1"/>
        <v>2389.0105514632687</v>
      </c>
      <c r="H20" s="11">
        <v>18000</v>
      </c>
      <c r="I20" s="11">
        <v>2250</v>
      </c>
      <c r="J20" s="11">
        <v>2250</v>
      </c>
      <c r="K20" s="11">
        <v>2250</v>
      </c>
    </row>
    <row r="21" spans="1:11" ht="51">
      <c r="A21" s="14"/>
      <c r="B21" s="32">
        <v>67</v>
      </c>
      <c r="C21" s="15"/>
      <c r="D21" s="13" t="s">
        <v>55</v>
      </c>
      <c r="E21" s="80">
        <f t="shared" si="0"/>
        <v>44330.59128011149</v>
      </c>
      <c r="F21" s="80">
        <v>334008.84000000003</v>
      </c>
      <c r="G21" s="80">
        <f t="shared" si="1"/>
        <v>34513.410312562213</v>
      </c>
      <c r="H21" s="80">
        <v>260041.29</v>
      </c>
      <c r="I21" s="80">
        <f>I22</f>
        <v>35410</v>
      </c>
      <c r="J21" s="80">
        <f>J22</f>
        <v>29462</v>
      </c>
      <c r="K21" s="80">
        <f>K22</f>
        <v>29462</v>
      </c>
    </row>
    <row r="22" spans="1:11">
      <c r="A22" s="14"/>
      <c r="B22" s="14"/>
      <c r="C22" s="15">
        <v>11</v>
      </c>
      <c r="D22" s="48" t="s">
        <v>20</v>
      </c>
      <c r="E22" s="81">
        <f t="shared" si="0"/>
        <v>44330.59128011149</v>
      </c>
      <c r="F22" s="10">
        <v>334008.84000000003</v>
      </c>
      <c r="G22" s="11">
        <f t="shared" si="1"/>
        <v>34513.410312562213</v>
      </c>
      <c r="H22" s="11">
        <v>260041.29</v>
      </c>
      <c r="I22" s="11">
        <v>35410</v>
      </c>
      <c r="J22" s="11">
        <v>29462</v>
      </c>
      <c r="K22" s="11">
        <v>29462</v>
      </c>
    </row>
    <row r="23" spans="1:11" ht="25.5">
      <c r="A23" s="16">
        <v>7</v>
      </c>
      <c r="B23" s="17"/>
      <c r="C23" s="17"/>
      <c r="D23" s="30" t="s">
        <v>21</v>
      </c>
      <c r="E23" s="80">
        <f t="shared" si="0"/>
        <v>0</v>
      </c>
      <c r="F23" s="80">
        <v>0</v>
      </c>
      <c r="G23" s="80">
        <f t="shared" si="1"/>
        <v>0</v>
      </c>
      <c r="H23" s="80">
        <v>0</v>
      </c>
      <c r="I23" s="80">
        <f t="shared" ref="I23:K24" si="2">I24</f>
        <v>66</v>
      </c>
      <c r="J23" s="80">
        <f t="shared" si="2"/>
        <v>66</v>
      </c>
      <c r="K23" s="80">
        <f t="shared" si="2"/>
        <v>66</v>
      </c>
    </row>
    <row r="24" spans="1:11" ht="27.6" customHeight="1">
      <c r="A24" s="18"/>
      <c r="B24" s="18">
        <v>72</v>
      </c>
      <c r="C24" s="18"/>
      <c r="D24" s="31" t="s">
        <v>53</v>
      </c>
      <c r="E24" s="81">
        <f t="shared" si="0"/>
        <v>0</v>
      </c>
      <c r="F24" s="10">
        <v>0</v>
      </c>
      <c r="G24" s="11">
        <f t="shared" si="1"/>
        <v>0</v>
      </c>
      <c r="H24" s="11">
        <v>0</v>
      </c>
      <c r="I24" s="11">
        <f t="shared" si="2"/>
        <v>66</v>
      </c>
      <c r="J24" s="11">
        <f t="shared" si="2"/>
        <v>66</v>
      </c>
      <c r="K24" s="11">
        <f t="shared" si="2"/>
        <v>66</v>
      </c>
    </row>
    <row r="25" spans="1:11" ht="40.15" customHeight="1">
      <c r="A25" s="18"/>
      <c r="B25" s="18"/>
      <c r="C25" s="15">
        <v>71</v>
      </c>
      <c r="D25" s="48" t="s">
        <v>181</v>
      </c>
      <c r="E25" s="81">
        <f t="shared" si="0"/>
        <v>0</v>
      </c>
      <c r="F25" s="10">
        <v>0</v>
      </c>
      <c r="G25" s="11">
        <f t="shared" si="1"/>
        <v>0</v>
      </c>
      <c r="H25" s="11">
        <v>0</v>
      </c>
      <c r="I25" s="11">
        <v>66</v>
      </c>
      <c r="J25" s="11">
        <v>66</v>
      </c>
      <c r="K25" s="11">
        <v>66</v>
      </c>
    </row>
    <row r="26" spans="1:11" ht="24" customHeight="1">
      <c r="A26" s="134" t="s">
        <v>182</v>
      </c>
      <c r="B26" s="135"/>
      <c r="C26" s="135"/>
      <c r="D26" s="136"/>
      <c r="E26" s="80">
        <f>E11+E23</f>
        <v>543578</v>
      </c>
      <c r="F26" s="80">
        <f t="shared" ref="F26:K26" si="3">F11+F23</f>
        <v>4095583.69</v>
      </c>
      <c r="G26" s="80">
        <f t="shared" si="3"/>
        <v>543772.7971331873</v>
      </c>
      <c r="H26" s="80">
        <f t="shared" si="3"/>
        <v>4097056.14</v>
      </c>
      <c r="I26" s="80">
        <f t="shared" si="3"/>
        <v>560071</v>
      </c>
      <c r="J26" s="80">
        <f t="shared" si="3"/>
        <v>541043</v>
      </c>
      <c r="K26" s="80">
        <f t="shared" si="3"/>
        <v>541043</v>
      </c>
    </row>
    <row r="28" spans="1:11" ht="15.75">
      <c r="A28" s="111" t="s">
        <v>22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spans="1:11" ht="18">
      <c r="A29" s="5"/>
      <c r="B29" s="5"/>
      <c r="C29" s="5"/>
      <c r="D29" s="5"/>
      <c r="E29" s="29"/>
      <c r="F29" s="5"/>
      <c r="G29" s="29"/>
      <c r="H29" s="5"/>
      <c r="I29" s="5"/>
      <c r="J29" s="6"/>
      <c r="K29" s="6"/>
    </row>
    <row r="30" spans="1:11" ht="25.5">
      <c r="A30" s="25" t="s">
        <v>16</v>
      </c>
      <c r="B30" s="24" t="s">
        <v>17</v>
      </c>
      <c r="C30" s="24" t="s">
        <v>18</v>
      </c>
      <c r="D30" s="24" t="s">
        <v>23</v>
      </c>
      <c r="E30" s="131" t="s">
        <v>12</v>
      </c>
      <c r="F30" s="132"/>
      <c r="G30" s="131" t="s">
        <v>13</v>
      </c>
      <c r="H30" s="132"/>
      <c r="I30" s="25" t="s">
        <v>50</v>
      </c>
      <c r="J30" s="25" t="s">
        <v>51</v>
      </c>
      <c r="K30" s="25" t="s">
        <v>52</v>
      </c>
    </row>
    <row r="31" spans="1:11">
      <c r="A31" s="25"/>
      <c r="B31" s="24"/>
      <c r="C31" s="24"/>
      <c r="D31" s="24"/>
      <c r="E31" s="24" t="s">
        <v>173</v>
      </c>
      <c r="F31" s="24" t="s">
        <v>174</v>
      </c>
      <c r="G31" s="24" t="s">
        <v>173</v>
      </c>
      <c r="H31" s="25" t="s">
        <v>174</v>
      </c>
      <c r="I31" s="25" t="s">
        <v>173</v>
      </c>
      <c r="J31" s="25" t="s">
        <v>173</v>
      </c>
      <c r="K31" s="25" t="s">
        <v>173</v>
      </c>
    </row>
    <row r="32" spans="1:11" ht="15.75" customHeight="1">
      <c r="A32" s="13">
        <v>3</v>
      </c>
      <c r="B32" s="13"/>
      <c r="C32" s="13"/>
      <c r="D32" s="13" t="s">
        <v>24</v>
      </c>
      <c r="E32" s="80">
        <f>F32/$K$8</f>
        <v>533163.86488818098</v>
      </c>
      <c r="F32" s="61">
        <f>F33+F36+F43+F46</f>
        <v>4017123.14</v>
      </c>
      <c r="G32" s="61">
        <f>H32/$K$8</f>
        <v>529943.87285154953</v>
      </c>
      <c r="H32" s="61">
        <f>H33+H36+H43+H46</f>
        <v>3992862.11</v>
      </c>
      <c r="I32" s="61">
        <f>I33+I36+I43+I46</f>
        <v>533776</v>
      </c>
      <c r="J32" s="61">
        <f>J33+J36+J43+J46</f>
        <v>526578</v>
      </c>
      <c r="K32" s="61">
        <f>K33+K36+K43+K46</f>
        <v>526578</v>
      </c>
    </row>
    <row r="33" spans="1:11" ht="15.75" customHeight="1">
      <c r="A33" s="13"/>
      <c r="B33" s="13">
        <v>31</v>
      </c>
      <c r="C33" s="13"/>
      <c r="D33" s="13" t="s">
        <v>25</v>
      </c>
      <c r="E33" s="80">
        <f t="shared" ref="E33:E55" si="4">F33/$K$8</f>
        <v>446817.67204194039</v>
      </c>
      <c r="F33" s="62">
        <v>3366547.75</v>
      </c>
      <c r="G33" s="61">
        <f t="shared" ref="G33:G55" si="5">H33/$K$8</f>
        <v>440467.13517818035</v>
      </c>
      <c r="H33" s="61">
        <v>3318699.63</v>
      </c>
      <c r="I33" s="61">
        <f>I34+I35</f>
        <v>447855</v>
      </c>
      <c r="J33" s="61">
        <f>J34+J35</f>
        <v>441002</v>
      </c>
      <c r="K33" s="61">
        <f>K34+K35</f>
        <v>441002</v>
      </c>
    </row>
    <row r="34" spans="1:11">
      <c r="A34" s="14"/>
      <c r="B34" s="14"/>
      <c r="C34" s="15">
        <v>11</v>
      </c>
      <c r="D34" s="15" t="s">
        <v>20</v>
      </c>
      <c r="E34" s="81">
        <f t="shared" si="4"/>
        <v>1970.6682593403675</v>
      </c>
      <c r="F34" s="74">
        <v>14848</v>
      </c>
      <c r="G34" s="11">
        <f t="shared" si="5"/>
        <v>1805.5610856725727</v>
      </c>
      <c r="H34" s="11">
        <v>13604</v>
      </c>
      <c r="I34" s="11">
        <v>4135</v>
      </c>
      <c r="J34" s="11">
        <v>0</v>
      </c>
      <c r="K34" s="11">
        <v>0</v>
      </c>
    </row>
    <row r="35" spans="1:11">
      <c r="A35" s="14"/>
      <c r="B35" s="14"/>
      <c r="C35" s="15">
        <v>52</v>
      </c>
      <c r="D35" s="47" t="s">
        <v>161</v>
      </c>
      <c r="E35" s="81">
        <f t="shared" si="4"/>
        <v>444846.90424049372</v>
      </c>
      <c r="F35" s="10">
        <v>3351699</v>
      </c>
      <c r="G35" s="11">
        <f t="shared" si="5"/>
        <v>438661.62319994689</v>
      </c>
      <c r="H35" s="11">
        <v>3305096</v>
      </c>
      <c r="I35" s="11">
        <v>443720</v>
      </c>
      <c r="J35" s="11">
        <v>441002</v>
      </c>
      <c r="K35" s="11">
        <v>441002</v>
      </c>
    </row>
    <row r="36" spans="1:11">
      <c r="A36" s="14"/>
      <c r="B36" s="32">
        <v>32</v>
      </c>
      <c r="C36" s="75"/>
      <c r="D36" s="32" t="s">
        <v>37</v>
      </c>
      <c r="E36" s="80">
        <f t="shared" si="4"/>
        <v>82461.34448204923</v>
      </c>
      <c r="F36" s="62">
        <v>621305</v>
      </c>
      <c r="G36" s="61">
        <f t="shared" si="5"/>
        <v>86251.573428893753</v>
      </c>
      <c r="H36" s="61">
        <v>649862.48</v>
      </c>
      <c r="I36" s="61">
        <f>SUM(I37:I42)</f>
        <v>80957</v>
      </c>
      <c r="J36" s="61">
        <f>SUM(J37:J42)</f>
        <v>80612</v>
      </c>
      <c r="K36" s="61">
        <f>SUM(K37:K42)</f>
        <v>80612</v>
      </c>
    </row>
    <row r="37" spans="1:11">
      <c r="A37" s="14"/>
      <c r="B37" s="14"/>
      <c r="C37" s="15">
        <v>11</v>
      </c>
      <c r="D37" s="15" t="s">
        <v>20</v>
      </c>
      <c r="E37" s="105">
        <f t="shared" si="4"/>
        <v>37144.734222576146</v>
      </c>
      <c r="F37" s="74">
        <v>279867</v>
      </c>
      <c r="G37" s="106">
        <f t="shared" si="5"/>
        <v>28702.767270555443</v>
      </c>
      <c r="H37" s="106">
        <v>216261</v>
      </c>
      <c r="I37" s="106">
        <v>26755</v>
      </c>
      <c r="J37" s="106">
        <v>26755</v>
      </c>
      <c r="K37" s="106">
        <v>26755</v>
      </c>
    </row>
    <row r="38" spans="1:11">
      <c r="A38" s="14"/>
      <c r="B38" s="14"/>
      <c r="C38" s="15">
        <v>31</v>
      </c>
      <c r="D38" s="47" t="s">
        <v>41</v>
      </c>
      <c r="E38" s="107">
        <f t="shared" si="4"/>
        <v>0.13272280841462605</v>
      </c>
      <c r="F38" s="74">
        <v>1</v>
      </c>
      <c r="G38" s="106">
        <f t="shared" si="5"/>
        <v>416.61689561351113</v>
      </c>
      <c r="H38" s="106">
        <v>3139</v>
      </c>
      <c r="I38" s="106">
        <v>416</v>
      </c>
      <c r="J38" s="106">
        <v>416</v>
      </c>
      <c r="K38" s="106">
        <v>416</v>
      </c>
    </row>
    <row r="39" spans="1:11">
      <c r="A39" s="14"/>
      <c r="B39" s="14"/>
      <c r="C39" s="15">
        <v>41</v>
      </c>
      <c r="D39" s="47" t="s">
        <v>160</v>
      </c>
      <c r="E39" s="105">
        <f t="shared" si="4"/>
        <v>10878.22682327958</v>
      </c>
      <c r="F39" s="74">
        <v>81962</v>
      </c>
      <c r="G39" s="106">
        <f t="shared" si="5"/>
        <v>22987.59041741323</v>
      </c>
      <c r="H39" s="106">
        <v>173200</v>
      </c>
      <c r="I39" s="106">
        <v>22656</v>
      </c>
      <c r="J39" s="106">
        <v>22656</v>
      </c>
      <c r="K39" s="106">
        <v>22656</v>
      </c>
    </row>
    <row r="40" spans="1:11">
      <c r="A40" s="14"/>
      <c r="B40" s="14"/>
      <c r="C40" s="15">
        <v>52</v>
      </c>
      <c r="D40" s="47" t="s">
        <v>161</v>
      </c>
      <c r="E40" s="105">
        <f t="shared" si="4"/>
        <v>34215.940009290593</v>
      </c>
      <c r="F40" s="74">
        <v>257800</v>
      </c>
      <c r="G40" s="106">
        <f t="shared" si="5"/>
        <v>34011.812329948902</v>
      </c>
      <c r="H40" s="106">
        <v>256262</v>
      </c>
      <c r="I40" s="106">
        <v>30804</v>
      </c>
      <c r="J40" s="106">
        <v>30459</v>
      </c>
      <c r="K40" s="106">
        <v>30459</v>
      </c>
    </row>
    <row r="41" spans="1:11">
      <c r="A41" s="14"/>
      <c r="B41" s="14"/>
      <c r="C41" s="15">
        <v>61</v>
      </c>
      <c r="D41" s="47" t="s">
        <v>162</v>
      </c>
      <c r="E41" s="105">
        <f t="shared" si="4"/>
        <v>222.31070409449862</v>
      </c>
      <c r="F41" s="74">
        <v>1675</v>
      </c>
      <c r="G41" s="106">
        <f t="shared" si="5"/>
        <v>132.72280841462606</v>
      </c>
      <c r="H41" s="106">
        <v>1000</v>
      </c>
      <c r="I41" s="106">
        <v>260</v>
      </c>
      <c r="J41" s="106">
        <v>260</v>
      </c>
      <c r="K41" s="106">
        <v>260</v>
      </c>
    </row>
    <row r="42" spans="1:11">
      <c r="A42" s="14"/>
      <c r="B42" s="14"/>
      <c r="C42" s="15">
        <v>71</v>
      </c>
      <c r="D42" s="47"/>
      <c r="E42" s="105">
        <f t="shared" si="4"/>
        <v>0</v>
      </c>
      <c r="F42" s="74"/>
      <c r="G42" s="108">
        <f t="shared" si="5"/>
        <v>0</v>
      </c>
      <c r="H42" s="106"/>
      <c r="I42" s="106">
        <v>66</v>
      </c>
      <c r="J42" s="106">
        <v>66</v>
      </c>
      <c r="K42" s="106">
        <v>66</v>
      </c>
    </row>
    <row r="43" spans="1:11">
      <c r="A43" s="14"/>
      <c r="B43" s="32">
        <v>34</v>
      </c>
      <c r="C43" s="75"/>
      <c r="D43" s="76" t="s">
        <v>63</v>
      </c>
      <c r="E43" s="80">
        <f t="shared" si="4"/>
        <v>992.61928462406263</v>
      </c>
      <c r="F43" s="62">
        <v>7478.89</v>
      </c>
      <c r="G43" s="61">
        <f t="shared" si="5"/>
        <v>1008.693343951158</v>
      </c>
      <c r="H43" s="61">
        <v>7600</v>
      </c>
      <c r="I43" s="61">
        <f>I44</f>
        <v>451</v>
      </c>
      <c r="J43" s="61">
        <f>J44</f>
        <v>451</v>
      </c>
      <c r="K43" s="61">
        <f>K44</f>
        <v>451</v>
      </c>
    </row>
    <row r="44" spans="1:11">
      <c r="A44" s="14"/>
      <c r="B44" s="14"/>
      <c r="C44" s="15">
        <v>11</v>
      </c>
      <c r="D44" s="15" t="s">
        <v>20</v>
      </c>
      <c r="E44" s="81">
        <f t="shared" si="4"/>
        <v>559.29391465923413</v>
      </c>
      <c r="F44" s="10">
        <v>4214</v>
      </c>
      <c r="G44" s="11">
        <f t="shared" si="5"/>
        <v>451.25754860972853</v>
      </c>
      <c r="H44" s="11">
        <v>3400</v>
      </c>
      <c r="I44" s="11">
        <v>451</v>
      </c>
      <c r="J44" s="11">
        <v>451</v>
      </c>
      <c r="K44" s="11">
        <v>451</v>
      </c>
    </row>
    <row r="45" spans="1:11">
      <c r="A45" s="14"/>
      <c r="B45" s="14"/>
      <c r="C45" s="15">
        <v>52</v>
      </c>
      <c r="D45" s="47" t="s">
        <v>161</v>
      </c>
      <c r="E45" s="81">
        <f t="shared" si="4"/>
        <v>433.33996947375402</v>
      </c>
      <c r="F45" s="10">
        <v>3265</v>
      </c>
      <c r="G45" s="11">
        <f t="shared" si="5"/>
        <v>557.43579534142941</v>
      </c>
      <c r="H45" s="11">
        <v>4200</v>
      </c>
      <c r="I45" s="11"/>
      <c r="J45" s="11"/>
      <c r="K45" s="11"/>
    </row>
    <row r="46" spans="1:11">
      <c r="A46" s="14"/>
      <c r="B46" s="32">
        <v>37</v>
      </c>
      <c r="C46" s="75"/>
      <c r="D46" s="76" t="s">
        <v>64</v>
      </c>
      <c r="E46" s="80">
        <f t="shared" si="4"/>
        <v>2892.2290795673234</v>
      </c>
      <c r="F46" s="62">
        <v>21791.5</v>
      </c>
      <c r="G46" s="61">
        <f t="shared" si="5"/>
        <v>2216.4709005242548</v>
      </c>
      <c r="H46" s="61">
        <v>16700</v>
      </c>
      <c r="I46" s="61">
        <f>I47+I48</f>
        <v>4513</v>
      </c>
      <c r="J46" s="61">
        <f t="shared" ref="J46:K46" si="6">J47+J48</f>
        <v>4513</v>
      </c>
      <c r="K46" s="61">
        <f t="shared" si="6"/>
        <v>4513</v>
      </c>
    </row>
    <row r="47" spans="1:11">
      <c r="A47" s="14"/>
      <c r="B47" s="32"/>
      <c r="C47" s="15">
        <v>11</v>
      </c>
      <c r="D47" s="15" t="s">
        <v>20</v>
      </c>
      <c r="E47" s="81">
        <f t="shared" si="4"/>
        <v>2824.3413630632422</v>
      </c>
      <c r="F47" s="10">
        <v>21280</v>
      </c>
      <c r="G47" s="11">
        <f t="shared" si="5"/>
        <v>2216.4709005242548</v>
      </c>
      <c r="H47" s="11">
        <v>16700</v>
      </c>
      <c r="I47" s="11">
        <v>1991</v>
      </c>
      <c r="J47" s="11">
        <v>1991</v>
      </c>
      <c r="K47" s="11">
        <v>1991</v>
      </c>
    </row>
    <row r="48" spans="1:11">
      <c r="A48" s="14"/>
      <c r="B48" s="32"/>
      <c r="C48" s="15">
        <v>52</v>
      </c>
      <c r="D48" s="47" t="s">
        <v>161</v>
      </c>
      <c r="E48" s="81">
        <f t="shared" si="4"/>
        <v>67.954077908288539</v>
      </c>
      <c r="F48" s="10">
        <v>512</v>
      </c>
      <c r="G48" s="11">
        <f t="shared" si="5"/>
        <v>0</v>
      </c>
      <c r="H48" s="11">
        <v>0</v>
      </c>
      <c r="I48" s="11">
        <v>2522</v>
      </c>
      <c r="J48" s="11">
        <v>2522</v>
      </c>
      <c r="K48" s="11">
        <v>2522</v>
      </c>
    </row>
    <row r="49" spans="1:11" ht="25.5">
      <c r="A49" s="16">
        <v>4</v>
      </c>
      <c r="B49" s="17"/>
      <c r="C49" s="17"/>
      <c r="D49" s="30" t="s">
        <v>26</v>
      </c>
      <c r="E49" s="80">
        <f t="shared" si="4"/>
        <v>4005.1881345809275</v>
      </c>
      <c r="F49" s="80">
        <f>F50</f>
        <v>30177.09</v>
      </c>
      <c r="G49" s="61">
        <f t="shared" si="5"/>
        <v>13828.924281637799</v>
      </c>
      <c r="H49" s="80">
        <f>H50</f>
        <v>104194.03</v>
      </c>
      <c r="I49" s="80">
        <f>I50</f>
        <v>26295</v>
      </c>
      <c r="J49" s="80">
        <f>J50</f>
        <v>14465</v>
      </c>
      <c r="K49" s="80">
        <f>K50</f>
        <v>14465</v>
      </c>
    </row>
    <row r="50" spans="1:11" ht="38.25">
      <c r="A50" s="18"/>
      <c r="B50" s="13">
        <v>42</v>
      </c>
      <c r="C50" s="13"/>
      <c r="D50" s="30" t="s">
        <v>56</v>
      </c>
      <c r="E50" s="80">
        <f t="shared" si="4"/>
        <v>4005.1881345809275</v>
      </c>
      <c r="F50" s="80">
        <v>30177.09</v>
      </c>
      <c r="G50" s="80">
        <f t="shared" si="5"/>
        <v>13828.924281637799</v>
      </c>
      <c r="H50" s="80">
        <v>104194.03</v>
      </c>
      <c r="I50" s="80">
        <f>SUM(I51:I55)</f>
        <v>26295</v>
      </c>
      <c r="J50" s="80">
        <f>SUM(J51:J55)</f>
        <v>14465</v>
      </c>
      <c r="K50" s="80">
        <f>SUM(K51:K55)</f>
        <v>14465</v>
      </c>
    </row>
    <row r="51" spans="1:11">
      <c r="A51" s="18"/>
      <c r="B51" s="18"/>
      <c r="C51" s="15">
        <v>11</v>
      </c>
      <c r="D51" s="15" t="s">
        <v>20</v>
      </c>
      <c r="E51" s="81">
        <f t="shared" si="4"/>
        <v>1831.4420333134249</v>
      </c>
      <c r="F51" s="10">
        <v>13799</v>
      </c>
      <c r="G51" s="11">
        <f t="shared" si="5"/>
        <v>1337.315017585772</v>
      </c>
      <c r="H51" s="11">
        <v>10076</v>
      </c>
      <c r="I51" s="11">
        <v>485</v>
      </c>
      <c r="J51" s="11">
        <v>265</v>
      </c>
      <c r="K51" s="11">
        <v>265</v>
      </c>
    </row>
    <row r="52" spans="1:11">
      <c r="A52" s="18"/>
      <c r="B52" s="18"/>
      <c r="C52" s="15">
        <v>31</v>
      </c>
      <c r="D52" s="47" t="s">
        <v>41</v>
      </c>
      <c r="E52" s="81">
        <f t="shared" si="4"/>
        <v>50.700112814387147</v>
      </c>
      <c r="F52" s="10">
        <v>382</v>
      </c>
      <c r="G52" s="11">
        <f t="shared" si="5"/>
        <v>0</v>
      </c>
      <c r="H52" s="11">
        <v>0</v>
      </c>
      <c r="I52" s="11">
        <v>0</v>
      </c>
      <c r="J52" s="11">
        <v>0</v>
      </c>
      <c r="K52" s="11">
        <v>0</v>
      </c>
    </row>
    <row r="53" spans="1:11">
      <c r="A53" s="18"/>
      <c r="B53" s="18"/>
      <c r="C53" s="15">
        <v>41</v>
      </c>
      <c r="D53" s="47" t="s">
        <v>160</v>
      </c>
      <c r="E53" s="81">
        <f t="shared" si="4"/>
        <v>0</v>
      </c>
      <c r="F53" s="10">
        <v>0</v>
      </c>
      <c r="G53" s="11">
        <f t="shared" si="5"/>
        <v>0</v>
      </c>
      <c r="H53" s="11">
        <v>0</v>
      </c>
      <c r="I53" s="11">
        <v>0</v>
      </c>
      <c r="J53" s="11">
        <v>0</v>
      </c>
      <c r="K53" s="11">
        <v>0</v>
      </c>
    </row>
    <row r="54" spans="1:11">
      <c r="A54" s="18"/>
      <c r="B54" s="18"/>
      <c r="C54" s="15">
        <v>52</v>
      </c>
      <c r="D54" s="47" t="s">
        <v>161</v>
      </c>
      <c r="E54" s="81">
        <f t="shared" si="4"/>
        <v>2087.1988851284091</v>
      </c>
      <c r="F54" s="10">
        <v>15726</v>
      </c>
      <c r="G54" s="11">
        <f t="shared" si="5"/>
        <v>10235.317539319132</v>
      </c>
      <c r="H54" s="11">
        <v>77118</v>
      </c>
      <c r="I54" s="11">
        <v>23820</v>
      </c>
      <c r="J54" s="11">
        <v>12210</v>
      </c>
      <c r="K54" s="11">
        <v>12210</v>
      </c>
    </row>
    <row r="55" spans="1:11">
      <c r="A55" s="18"/>
      <c r="B55" s="18"/>
      <c r="C55" s="15">
        <v>61</v>
      </c>
      <c r="D55" s="47" t="s">
        <v>162</v>
      </c>
      <c r="E55" s="81">
        <f t="shared" si="4"/>
        <v>35.835158271949034</v>
      </c>
      <c r="F55" s="10">
        <v>270</v>
      </c>
      <c r="G55" s="11">
        <f t="shared" si="5"/>
        <v>2256.2877430486428</v>
      </c>
      <c r="H55" s="11">
        <v>17000</v>
      </c>
      <c r="I55" s="11">
        <v>1990</v>
      </c>
      <c r="J55" s="11">
        <v>1990</v>
      </c>
      <c r="K55" s="11">
        <v>1990</v>
      </c>
    </row>
    <row r="56" spans="1:11">
      <c r="A56" s="140" t="s">
        <v>29</v>
      </c>
      <c r="B56" s="141"/>
      <c r="C56" s="141"/>
      <c r="D56" s="142"/>
      <c r="E56" s="99">
        <f>E32+E49</f>
        <v>537169.05302276195</v>
      </c>
      <c r="F56" s="99">
        <f t="shared" ref="F56:K56" si="7">F32+F49</f>
        <v>4047300.23</v>
      </c>
      <c r="G56" s="99">
        <f t="shared" si="7"/>
        <v>543772.7971331873</v>
      </c>
      <c r="H56" s="99">
        <f t="shared" si="7"/>
        <v>4097056.1399999997</v>
      </c>
      <c r="I56" s="99">
        <f t="shared" si="7"/>
        <v>560071</v>
      </c>
      <c r="J56" s="99">
        <f t="shared" si="7"/>
        <v>541043</v>
      </c>
      <c r="K56" s="99">
        <f t="shared" si="7"/>
        <v>541043</v>
      </c>
    </row>
    <row r="58" spans="1:11">
      <c r="A58" s="49" t="s">
        <v>183</v>
      </c>
    </row>
    <row r="60" spans="1:11">
      <c r="A60" s="143" t="s">
        <v>184</v>
      </c>
      <c r="B60" s="144"/>
      <c r="C60" s="144"/>
      <c r="D60" s="145"/>
      <c r="E60" s="100">
        <f>E26</f>
        <v>543578</v>
      </c>
      <c r="F60" s="100">
        <f t="shared" ref="F60:K60" si="8">F26</f>
        <v>4095583.69</v>
      </c>
      <c r="G60" s="100">
        <f t="shared" si="8"/>
        <v>543772.7971331873</v>
      </c>
      <c r="H60" s="100">
        <f t="shared" si="8"/>
        <v>4097056.14</v>
      </c>
      <c r="I60" s="100">
        <f t="shared" si="8"/>
        <v>560071</v>
      </c>
      <c r="J60" s="100">
        <f t="shared" si="8"/>
        <v>541043</v>
      </c>
      <c r="K60" s="100">
        <f t="shared" si="8"/>
        <v>541043</v>
      </c>
    </row>
    <row r="61" spans="1:11">
      <c r="A61" s="143" t="s">
        <v>185</v>
      </c>
      <c r="B61" s="144"/>
      <c r="C61" s="144"/>
      <c r="D61" s="145"/>
      <c r="E61" s="100">
        <f>E56</f>
        <v>537169.05302276195</v>
      </c>
      <c r="F61" s="100">
        <f t="shared" ref="F61:K61" si="9">F56</f>
        <v>4047300.23</v>
      </c>
      <c r="G61" s="100">
        <f t="shared" si="9"/>
        <v>543772.7971331873</v>
      </c>
      <c r="H61" s="100">
        <f t="shared" si="9"/>
        <v>4097056.1399999997</v>
      </c>
      <c r="I61" s="100">
        <f t="shared" si="9"/>
        <v>560071</v>
      </c>
      <c r="J61" s="100">
        <f t="shared" si="9"/>
        <v>541043</v>
      </c>
      <c r="K61" s="100">
        <f t="shared" si="9"/>
        <v>541043</v>
      </c>
    </row>
    <row r="62" spans="1:11">
      <c r="A62" s="143" t="s">
        <v>186</v>
      </c>
      <c r="B62" s="144"/>
      <c r="C62" s="144"/>
      <c r="D62" s="145"/>
      <c r="E62" s="100">
        <f>E60-E61</f>
        <v>6408.9469772380544</v>
      </c>
      <c r="F62" s="100">
        <v>48284</v>
      </c>
      <c r="G62" s="100">
        <f t="shared" ref="G62:K62" si="10">G60-G61</f>
        <v>0</v>
      </c>
      <c r="H62" s="100">
        <f t="shared" si="10"/>
        <v>0</v>
      </c>
      <c r="I62" s="100">
        <f t="shared" si="10"/>
        <v>0</v>
      </c>
      <c r="J62" s="100">
        <f t="shared" si="10"/>
        <v>0</v>
      </c>
      <c r="K62" s="100">
        <f t="shared" si="10"/>
        <v>0</v>
      </c>
    </row>
    <row r="63" spans="1:11" ht="17.45" customHeight="1">
      <c r="A63" s="143" t="s">
        <v>187</v>
      </c>
      <c r="B63" s="144"/>
      <c r="C63" s="144"/>
      <c r="D63" s="145"/>
      <c r="E63" s="100">
        <v>1614</v>
      </c>
      <c r="F63" s="100">
        <v>12159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</row>
    <row r="64" spans="1:11" ht="30" customHeight="1">
      <c r="A64" s="137" t="s">
        <v>188</v>
      </c>
      <c r="B64" s="138"/>
      <c r="C64" s="138"/>
      <c r="D64" s="139"/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</row>
    <row r="66" spans="1:8">
      <c r="A66" t="s">
        <v>193</v>
      </c>
      <c r="B66" t="s">
        <v>197</v>
      </c>
      <c r="H66" t="s">
        <v>195</v>
      </c>
    </row>
    <row r="67" spans="1:8">
      <c r="A67" t="s">
        <v>194</v>
      </c>
      <c r="B67" t="s">
        <v>200</v>
      </c>
      <c r="H67" t="s">
        <v>196</v>
      </c>
    </row>
    <row r="68" spans="1:8">
      <c r="A68" t="s">
        <v>199</v>
      </c>
    </row>
  </sheetData>
  <mergeCells count="16">
    <mergeCell ref="A64:D64"/>
    <mergeCell ref="A56:D56"/>
    <mergeCell ref="A60:D60"/>
    <mergeCell ref="A61:D61"/>
    <mergeCell ref="A62:D62"/>
    <mergeCell ref="A63:D63"/>
    <mergeCell ref="E30:F30"/>
    <mergeCell ref="G30:H30"/>
    <mergeCell ref="A7:K7"/>
    <mergeCell ref="A28:K28"/>
    <mergeCell ref="A1:K1"/>
    <mergeCell ref="A3:K3"/>
    <mergeCell ref="A5:K5"/>
    <mergeCell ref="E9:F9"/>
    <mergeCell ref="G9:H9"/>
    <mergeCell ref="A26:D2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selection activeCell="A19" sqref="A19"/>
    </sheetView>
  </sheetViews>
  <sheetFormatPr defaultRowHeight="15"/>
  <cols>
    <col min="1" max="1" width="37.7109375" customWidth="1"/>
    <col min="2" max="2" width="10.42578125" customWidth="1"/>
    <col min="3" max="3" width="10.85546875" customWidth="1"/>
    <col min="4" max="4" width="12.28515625" customWidth="1"/>
    <col min="5" max="5" width="13.42578125" customWidth="1"/>
    <col min="6" max="6" width="14.7109375" customWidth="1"/>
    <col min="7" max="7" width="14.42578125" customWidth="1"/>
    <col min="8" max="8" width="15.28515625" customWidth="1"/>
  </cols>
  <sheetData>
    <row r="1" spans="1:8" ht="42" customHeight="1">
      <c r="A1" s="111" t="s">
        <v>189</v>
      </c>
      <c r="B1" s="111"/>
      <c r="C1" s="111"/>
      <c r="D1" s="111"/>
      <c r="E1" s="111"/>
      <c r="F1" s="111"/>
      <c r="G1" s="111"/>
      <c r="H1" s="111"/>
    </row>
    <row r="2" spans="1:8" ht="18" customHeight="1">
      <c r="A2" s="5"/>
      <c r="B2" s="29"/>
      <c r="C2" s="5"/>
      <c r="D2" s="29"/>
      <c r="E2" s="5"/>
      <c r="F2" s="5"/>
      <c r="G2" s="5"/>
      <c r="H2" s="5"/>
    </row>
    <row r="3" spans="1:8" ht="15.75">
      <c r="A3" s="111" t="s">
        <v>34</v>
      </c>
      <c r="B3" s="111"/>
      <c r="C3" s="111"/>
      <c r="D3" s="111"/>
      <c r="E3" s="111"/>
      <c r="F3" s="111"/>
      <c r="G3" s="127"/>
      <c r="H3" s="127"/>
    </row>
    <row r="4" spans="1:8" ht="18">
      <c r="A4" s="5"/>
      <c r="B4" s="29"/>
      <c r="C4" s="5"/>
      <c r="D4" s="29"/>
      <c r="E4" s="5"/>
      <c r="F4" s="5"/>
      <c r="G4" s="6"/>
      <c r="H4" s="6"/>
    </row>
    <row r="5" spans="1:8" ht="18" customHeight="1">
      <c r="A5" s="111" t="s">
        <v>15</v>
      </c>
      <c r="B5" s="111"/>
      <c r="C5" s="112"/>
      <c r="D5" s="112"/>
      <c r="E5" s="112"/>
      <c r="F5" s="112"/>
      <c r="G5" s="112"/>
      <c r="H5" s="112"/>
    </row>
    <row r="6" spans="1:8" ht="18">
      <c r="A6" s="5"/>
      <c r="B6" s="29"/>
      <c r="C6" s="5"/>
      <c r="D6" s="29"/>
      <c r="E6" s="5"/>
      <c r="F6" s="5"/>
      <c r="G6" s="6"/>
      <c r="H6" s="6"/>
    </row>
    <row r="7" spans="1:8" ht="15.75">
      <c r="A7" s="111" t="s">
        <v>27</v>
      </c>
      <c r="B7" s="111"/>
      <c r="C7" s="133"/>
      <c r="D7" s="133"/>
      <c r="E7" s="133"/>
      <c r="F7" s="133"/>
      <c r="G7" s="133"/>
      <c r="H7" s="133"/>
    </row>
    <row r="8" spans="1:8" ht="18">
      <c r="A8" s="5"/>
      <c r="B8" s="29"/>
      <c r="C8" s="5"/>
      <c r="D8" s="29"/>
      <c r="E8" s="5"/>
      <c r="F8" s="5"/>
      <c r="G8" s="6"/>
      <c r="H8" s="6"/>
    </row>
    <row r="9" spans="1:8" ht="25.5">
      <c r="A9" s="25" t="s">
        <v>28</v>
      </c>
      <c r="B9" s="131" t="s">
        <v>12</v>
      </c>
      <c r="C9" s="132"/>
      <c r="D9" s="131" t="s">
        <v>13</v>
      </c>
      <c r="E9" s="132"/>
      <c r="F9" s="25" t="s">
        <v>50</v>
      </c>
      <c r="G9" s="25" t="s">
        <v>51</v>
      </c>
      <c r="H9" s="25" t="s">
        <v>52</v>
      </c>
    </row>
    <row r="10" spans="1:8">
      <c r="A10" s="25"/>
      <c r="B10" s="82" t="s">
        <v>173</v>
      </c>
      <c r="C10" s="82" t="s">
        <v>174</v>
      </c>
      <c r="D10" s="82" t="s">
        <v>173</v>
      </c>
      <c r="E10" s="25" t="s">
        <v>174</v>
      </c>
      <c r="F10" s="25" t="s">
        <v>173</v>
      </c>
      <c r="G10" s="25" t="s">
        <v>173</v>
      </c>
      <c r="H10" s="25" t="s">
        <v>173</v>
      </c>
    </row>
    <row r="11" spans="1:8" ht="15.75" customHeight="1">
      <c r="A11" s="13" t="s">
        <v>29</v>
      </c>
      <c r="B11" s="101">
        <v>537169</v>
      </c>
      <c r="C11" s="62">
        <f>C12</f>
        <v>4047300</v>
      </c>
      <c r="D11" s="62">
        <v>543773</v>
      </c>
      <c r="E11" s="61">
        <v>4097056</v>
      </c>
      <c r="F11" s="61">
        <f>F12</f>
        <v>560071</v>
      </c>
      <c r="G11" s="61">
        <v>541043</v>
      </c>
      <c r="H11" s="61">
        <v>541043</v>
      </c>
    </row>
    <row r="12" spans="1:8" ht="15.75" customHeight="1">
      <c r="A12" s="13" t="s">
        <v>177</v>
      </c>
      <c r="B12" s="101">
        <v>537169</v>
      </c>
      <c r="C12" s="62">
        <f>C13+C14</f>
        <v>4047300</v>
      </c>
      <c r="D12" s="62">
        <v>543773</v>
      </c>
      <c r="E12" s="61">
        <v>4097056</v>
      </c>
      <c r="F12" s="61">
        <f>F13+F14</f>
        <v>560071</v>
      </c>
      <c r="G12" s="61">
        <v>541043</v>
      </c>
      <c r="H12" s="61">
        <v>541043</v>
      </c>
    </row>
    <row r="13" spans="1:8">
      <c r="A13" s="48" t="s">
        <v>178</v>
      </c>
      <c r="B13" s="102">
        <v>525690</v>
      </c>
      <c r="C13" s="10">
        <v>3960808</v>
      </c>
      <c r="D13" s="10">
        <v>523241</v>
      </c>
      <c r="E13" s="11">
        <v>3942356</v>
      </c>
      <c r="F13" s="11">
        <v>539804</v>
      </c>
      <c r="G13" s="11">
        <v>520776</v>
      </c>
      <c r="H13" s="11">
        <v>520776</v>
      </c>
    </row>
    <row r="14" spans="1:8">
      <c r="A14" s="20" t="s">
        <v>179</v>
      </c>
      <c r="B14" s="103">
        <v>11479</v>
      </c>
      <c r="C14" s="10">
        <v>86492</v>
      </c>
      <c r="D14" s="10">
        <v>20532</v>
      </c>
      <c r="E14" s="11">
        <v>154700</v>
      </c>
      <c r="F14" s="11">
        <v>20267</v>
      </c>
      <c r="G14" s="11">
        <v>20267</v>
      </c>
      <c r="H14" s="12">
        <v>20267</v>
      </c>
    </row>
    <row r="17" spans="1:6">
      <c r="A17" t="s">
        <v>198</v>
      </c>
      <c r="F17" t="s">
        <v>195</v>
      </c>
    </row>
    <row r="18" spans="1:6">
      <c r="A18" t="s">
        <v>201</v>
      </c>
      <c r="F18" t="s">
        <v>196</v>
      </c>
    </row>
    <row r="19" spans="1:6">
      <c r="A19" t="s">
        <v>199</v>
      </c>
    </row>
  </sheetData>
  <mergeCells count="6">
    <mergeCell ref="A1:H1"/>
    <mergeCell ref="A3:H3"/>
    <mergeCell ref="A5:H5"/>
    <mergeCell ref="A7:H7"/>
    <mergeCell ref="B9:C9"/>
    <mergeCell ref="D9:E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>
      <selection activeCell="A3" sqref="A3:I3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>
      <c r="A1" s="111" t="s">
        <v>180</v>
      </c>
      <c r="B1" s="111"/>
      <c r="C1" s="111"/>
      <c r="D1" s="111"/>
      <c r="E1" s="111"/>
      <c r="F1" s="111"/>
      <c r="G1" s="111"/>
      <c r="H1" s="111"/>
      <c r="I1" s="111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111" t="s">
        <v>34</v>
      </c>
      <c r="B3" s="111"/>
      <c r="C3" s="111"/>
      <c r="D3" s="111"/>
      <c r="E3" s="111"/>
      <c r="F3" s="111"/>
      <c r="G3" s="111"/>
      <c r="H3" s="127"/>
      <c r="I3" s="127"/>
    </row>
    <row r="4" spans="1:9" ht="18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>
      <c r="A5" s="111" t="s">
        <v>30</v>
      </c>
      <c r="B5" s="112"/>
      <c r="C5" s="112"/>
      <c r="D5" s="112"/>
      <c r="E5" s="112"/>
      <c r="F5" s="112"/>
      <c r="G5" s="112"/>
      <c r="H5" s="112"/>
      <c r="I5" s="112"/>
    </row>
    <row r="6" spans="1:9" ht="18">
      <c r="A6" s="5"/>
      <c r="B6" s="5"/>
      <c r="C6" s="5"/>
      <c r="D6" s="5"/>
      <c r="E6" s="5"/>
      <c r="F6" s="5"/>
      <c r="G6" s="5"/>
      <c r="H6" s="6"/>
      <c r="I6" s="6"/>
    </row>
    <row r="7" spans="1:9" ht="25.5">
      <c r="A7" s="25" t="s">
        <v>16</v>
      </c>
      <c r="B7" s="24" t="s">
        <v>17</v>
      </c>
      <c r="C7" s="24" t="s">
        <v>18</v>
      </c>
      <c r="D7" s="24" t="s">
        <v>59</v>
      </c>
      <c r="E7" s="24" t="s">
        <v>12</v>
      </c>
      <c r="F7" s="25" t="s">
        <v>13</v>
      </c>
      <c r="G7" s="25" t="s">
        <v>50</v>
      </c>
      <c r="H7" s="25" t="s">
        <v>51</v>
      </c>
      <c r="I7" s="25" t="s">
        <v>52</v>
      </c>
    </row>
    <row r="8" spans="1:9" ht="25.5">
      <c r="A8" s="13">
        <v>8</v>
      </c>
      <c r="B8" s="13"/>
      <c r="C8" s="13"/>
      <c r="D8" s="13" t="s">
        <v>31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1:9">
      <c r="A9" s="13"/>
      <c r="B9" s="18">
        <v>84</v>
      </c>
      <c r="C9" s="18"/>
      <c r="D9" s="18" t="s">
        <v>38</v>
      </c>
      <c r="E9" s="10"/>
      <c r="F9" s="11"/>
      <c r="G9" s="11"/>
      <c r="H9" s="11"/>
      <c r="I9" s="11"/>
    </row>
    <row r="10" spans="1:9" ht="25.5">
      <c r="A10" s="14"/>
      <c r="B10" s="14"/>
      <c r="C10" s="15">
        <v>81</v>
      </c>
      <c r="D10" s="19" t="s">
        <v>39</v>
      </c>
      <c r="E10" s="10"/>
      <c r="F10" s="11"/>
      <c r="G10" s="11"/>
      <c r="H10" s="11"/>
      <c r="I10" s="11"/>
    </row>
    <row r="11" spans="1:9" ht="25.5">
      <c r="A11" s="16">
        <v>5</v>
      </c>
      <c r="B11" s="17"/>
      <c r="C11" s="17"/>
      <c r="D11" s="30" t="s">
        <v>32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ht="25.5">
      <c r="A12" s="18"/>
      <c r="B12" s="18">
        <v>54</v>
      </c>
      <c r="C12" s="18"/>
      <c r="D12" s="31" t="s">
        <v>40</v>
      </c>
      <c r="E12" s="10"/>
      <c r="F12" s="11"/>
      <c r="G12" s="11"/>
      <c r="H12" s="11"/>
      <c r="I12" s="12"/>
    </row>
    <row r="13" spans="1:9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>
      <c r="A14" s="18"/>
      <c r="B14" s="18"/>
      <c r="C14" s="15">
        <v>31</v>
      </c>
      <c r="D14" s="15" t="s">
        <v>41</v>
      </c>
      <c r="E14" s="10"/>
      <c r="F14" s="11"/>
      <c r="G14" s="11"/>
      <c r="H14" s="11"/>
      <c r="I14" s="12"/>
    </row>
    <row r="16" spans="1:9">
      <c r="A16" t="s">
        <v>193</v>
      </c>
      <c r="B16" t="s">
        <v>197</v>
      </c>
      <c r="H16" t="s">
        <v>195</v>
      </c>
    </row>
    <row r="17" spans="1:8">
      <c r="A17" t="s">
        <v>194</v>
      </c>
      <c r="B17" t="s">
        <v>200</v>
      </c>
      <c r="H17" t="s">
        <v>196</v>
      </c>
    </row>
    <row r="18" spans="1:8">
      <c r="A18" t="s">
        <v>199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5"/>
  <sheetViews>
    <sheetView tabSelected="1" topLeftCell="A175" workbookViewId="0">
      <selection activeCell="D186" sqref="D186"/>
    </sheetView>
  </sheetViews>
  <sheetFormatPr defaultRowHeight="15"/>
  <cols>
    <col min="1" max="1" width="7.42578125" bestFit="1" customWidth="1"/>
    <col min="2" max="2" width="8.42578125" bestFit="1" customWidth="1"/>
    <col min="3" max="3" width="5.85546875" customWidth="1"/>
    <col min="4" max="4" width="29.5703125" customWidth="1"/>
    <col min="5" max="5" width="12.140625" customWidth="1"/>
    <col min="6" max="6" width="13.140625" customWidth="1"/>
    <col min="7" max="7" width="10.140625" customWidth="1"/>
    <col min="8" max="8" width="9.5703125" customWidth="1"/>
    <col min="9" max="9" width="11.28515625" customWidth="1"/>
    <col min="10" max="10" width="12.28515625" customWidth="1"/>
    <col min="11" max="11" width="11.7109375" customWidth="1"/>
  </cols>
  <sheetData>
    <row r="1" spans="1:11" ht="42" customHeight="1">
      <c r="A1" s="111" t="s">
        <v>180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">
      <c r="A2" s="5"/>
      <c r="B2" s="5"/>
      <c r="C2" s="5"/>
      <c r="D2" s="5"/>
      <c r="E2" s="29"/>
      <c r="F2" s="5"/>
      <c r="G2" s="29"/>
      <c r="H2" s="5"/>
      <c r="I2" s="5"/>
      <c r="J2" s="6"/>
      <c r="K2" s="6"/>
    </row>
    <row r="3" spans="1:11" ht="18" customHeight="1">
      <c r="A3" s="111" t="s">
        <v>33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8">
      <c r="A4" s="5"/>
      <c r="B4" s="5"/>
      <c r="C4" s="5"/>
      <c r="D4" s="5"/>
      <c r="E4" s="29"/>
      <c r="F4" s="5"/>
      <c r="G4" s="29"/>
      <c r="H4" s="5"/>
      <c r="I4" s="5"/>
      <c r="J4" s="6"/>
      <c r="K4" s="6"/>
    </row>
    <row r="5" spans="1:11" ht="25.5">
      <c r="A5" s="131" t="s">
        <v>35</v>
      </c>
      <c r="B5" s="164"/>
      <c r="C5" s="165"/>
      <c r="D5" s="24" t="s">
        <v>36</v>
      </c>
      <c r="E5" s="131" t="s">
        <v>12</v>
      </c>
      <c r="F5" s="132"/>
      <c r="G5" s="131" t="s">
        <v>13</v>
      </c>
      <c r="H5" s="132"/>
      <c r="I5" s="25" t="s">
        <v>50</v>
      </c>
      <c r="J5" s="25" t="s">
        <v>51</v>
      </c>
      <c r="K5" s="25" t="s">
        <v>52</v>
      </c>
    </row>
    <row r="6" spans="1:11">
      <c r="A6" s="78" t="s">
        <v>175</v>
      </c>
      <c r="B6" s="78" t="s">
        <v>176</v>
      </c>
      <c r="C6" s="59"/>
      <c r="D6" s="24"/>
      <c r="E6" s="25" t="s">
        <v>173</v>
      </c>
      <c r="F6" s="25" t="s">
        <v>174</v>
      </c>
      <c r="G6" s="25" t="s">
        <v>173</v>
      </c>
      <c r="H6" s="25" t="s">
        <v>174</v>
      </c>
      <c r="I6" s="25" t="s">
        <v>173</v>
      </c>
      <c r="J6" s="25" t="s">
        <v>173</v>
      </c>
      <c r="K6" s="25" t="s">
        <v>173</v>
      </c>
    </row>
    <row r="7" spans="1:11" ht="20.25" customHeight="1">
      <c r="A7" s="68">
        <v>67</v>
      </c>
      <c r="B7" s="68">
        <v>10604</v>
      </c>
      <c r="C7" s="69"/>
      <c r="D7" s="70" t="s">
        <v>159</v>
      </c>
      <c r="E7" s="71">
        <f>E8+E41+E46+E109+E123+E133+E173+E158+E163</f>
        <v>537169.02249651588</v>
      </c>
      <c r="F7" s="71">
        <f>F8+F41+F46+F109+F123+F133+F173+F158+F163</f>
        <v>4047300.0000000009</v>
      </c>
      <c r="G7" s="71">
        <f>G8+G41+G46+G109+G123+G133+G173</f>
        <v>543772.7971331873</v>
      </c>
      <c r="H7" s="71">
        <f>H8+H41+H46+H109+H123+H133+H173</f>
        <v>4097056.1399999997</v>
      </c>
      <c r="I7" s="71">
        <f>I8+I41+I46+I109+I123+I133+I173</f>
        <v>560071</v>
      </c>
      <c r="J7" s="71">
        <f>J8+J41+J46+J109+J123+J133+J173</f>
        <v>541043</v>
      </c>
      <c r="K7" s="71">
        <f>K8+K41+K46+K109+K123+K133+K173</f>
        <v>541043</v>
      </c>
    </row>
    <row r="8" spans="1:11" ht="25.5">
      <c r="A8" s="149" t="s">
        <v>65</v>
      </c>
      <c r="B8" s="150"/>
      <c r="C8" s="151"/>
      <c r="D8" s="65" t="s">
        <v>66</v>
      </c>
      <c r="E8" s="67">
        <f t="shared" ref="E8:K8" si="0">E9+E14+E19+E34</f>
        <v>443275.36930121435</v>
      </c>
      <c r="F8" s="67">
        <f t="shared" si="0"/>
        <v>3339858.27</v>
      </c>
      <c r="G8" s="67">
        <f t="shared" si="0"/>
        <v>454537.27652797132</v>
      </c>
      <c r="H8" s="67">
        <f t="shared" si="0"/>
        <v>3424711.11</v>
      </c>
      <c r="I8" s="67">
        <f t="shared" si="0"/>
        <v>453699</v>
      </c>
      <c r="J8" s="67">
        <f t="shared" si="0"/>
        <v>453699</v>
      </c>
      <c r="K8" s="67">
        <f t="shared" si="0"/>
        <v>453699</v>
      </c>
    </row>
    <row r="9" spans="1:11" ht="25.5">
      <c r="A9" s="152" t="s">
        <v>67</v>
      </c>
      <c r="B9" s="153"/>
      <c r="C9" s="154"/>
      <c r="D9" s="50" t="s">
        <v>68</v>
      </c>
      <c r="E9" s="61">
        <f t="shared" ref="E9:H9" si="1">E10</f>
        <v>12933.152830313888</v>
      </c>
      <c r="F9" s="61">
        <f t="shared" si="1"/>
        <v>97444.84</v>
      </c>
      <c r="G9" s="61">
        <f t="shared" si="1"/>
        <v>12273.143539717299</v>
      </c>
      <c r="H9" s="61">
        <f t="shared" si="1"/>
        <v>92472</v>
      </c>
      <c r="I9" s="61">
        <f>I10</f>
        <v>12273</v>
      </c>
      <c r="J9" s="61">
        <f t="shared" ref="J9:K10" si="2">J10</f>
        <v>12273</v>
      </c>
      <c r="K9" s="61">
        <f t="shared" si="2"/>
        <v>12273</v>
      </c>
    </row>
    <row r="10" spans="1:11">
      <c r="A10" s="158" t="s">
        <v>70</v>
      </c>
      <c r="B10" s="159"/>
      <c r="C10" s="160"/>
      <c r="D10" s="63" t="s">
        <v>69</v>
      </c>
      <c r="E10" s="11">
        <f t="shared" ref="E10:E52" si="3">F10/$B$6</f>
        <v>12933.152830313888</v>
      </c>
      <c r="F10" s="11">
        <f>F11</f>
        <v>97444.84</v>
      </c>
      <c r="G10" s="11">
        <f t="shared" ref="G10:G52" si="4">H10/$B$6</f>
        <v>12273.143539717299</v>
      </c>
      <c r="H10" s="11">
        <f>H11</f>
        <v>92472</v>
      </c>
      <c r="I10" s="11">
        <f>I11</f>
        <v>12273</v>
      </c>
      <c r="J10" s="11">
        <f t="shared" si="2"/>
        <v>12273</v>
      </c>
      <c r="K10" s="11">
        <f t="shared" si="2"/>
        <v>12273</v>
      </c>
    </row>
    <row r="11" spans="1:11">
      <c r="A11" s="155">
        <v>3</v>
      </c>
      <c r="B11" s="156"/>
      <c r="C11" s="157"/>
      <c r="D11" s="33" t="s">
        <v>24</v>
      </c>
      <c r="E11" s="11">
        <f>E12+E13</f>
        <v>12933.152830313888</v>
      </c>
      <c r="F11" s="11">
        <f t="shared" ref="F11:K11" si="5">F12+F13</f>
        <v>97444.84</v>
      </c>
      <c r="G11" s="11">
        <f t="shared" si="5"/>
        <v>12273.143539717299</v>
      </c>
      <c r="H11" s="11">
        <f t="shared" si="5"/>
        <v>92472</v>
      </c>
      <c r="I11" s="11">
        <f t="shared" si="5"/>
        <v>12273</v>
      </c>
      <c r="J11" s="11">
        <f t="shared" si="5"/>
        <v>12273</v>
      </c>
      <c r="K11" s="11">
        <f t="shared" si="5"/>
        <v>12273</v>
      </c>
    </row>
    <row r="12" spans="1:11">
      <c r="A12" s="146">
        <v>32</v>
      </c>
      <c r="B12" s="147"/>
      <c r="C12" s="148"/>
      <c r="D12" s="33" t="s">
        <v>37</v>
      </c>
      <c r="E12" s="10">
        <f t="shared" si="3"/>
        <v>12373.832371092971</v>
      </c>
      <c r="F12" s="10">
        <v>93230.64</v>
      </c>
      <c r="G12" s="11">
        <f t="shared" si="4"/>
        <v>11821.885991107571</v>
      </c>
      <c r="H12" s="11">
        <v>89072</v>
      </c>
      <c r="I12" s="11">
        <v>11822</v>
      </c>
      <c r="J12" s="11">
        <v>11822</v>
      </c>
      <c r="K12" s="11">
        <v>11822</v>
      </c>
    </row>
    <row r="13" spans="1:11">
      <c r="A13" s="52">
        <v>34</v>
      </c>
      <c r="B13" s="53"/>
      <c r="C13" s="54"/>
      <c r="D13" s="51" t="s">
        <v>63</v>
      </c>
      <c r="E13" s="10">
        <f t="shared" si="3"/>
        <v>559.32045922091709</v>
      </c>
      <c r="F13" s="10">
        <v>4214.2</v>
      </c>
      <c r="G13" s="11">
        <f t="shared" si="4"/>
        <v>451.25754860972853</v>
      </c>
      <c r="H13" s="11">
        <v>3400</v>
      </c>
      <c r="I13" s="11">
        <v>451</v>
      </c>
      <c r="J13" s="11">
        <v>451</v>
      </c>
      <c r="K13" s="11">
        <v>451</v>
      </c>
    </row>
    <row r="14" spans="1:11" ht="25.5" customHeight="1">
      <c r="A14" s="152" t="s">
        <v>71</v>
      </c>
      <c r="B14" s="153"/>
      <c r="C14" s="154"/>
      <c r="D14" s="50" t="s">
        <v>72</v>
      </c>
      <c r="E14" s="61">
        <f t="shared" ref="E14" si="6">E15</f>
        <v>3487.9554051363725</v>
      </c>
      <c r="F14" s="61">
        <f t="shared" ref="F14" si="7">F15</f>
        <v>26280</v>
      </c>
      <c r="G14" s="61">
        <f t="shared" ref="G14" si="8">G15</f>
        <v>3583.5158271949031</v>
      </c>
      <c r="H14" s="61">
        <f t="shared" ref="H14" si="9">H15</f>
        <v>27000</v>
      </c>
      <c r="I14" s="61">
        <f>I15</f>
        <v>3584</v>
      </c>
      <c r="J14" s="61">
        <f t="shared" ref="J14:K15" si="10">J15</f>
        <v>3584</v>
      </c>
      <c r="K14" s="61">
        <f t="shared" si="10"/>
        <v>3584</v>
      </c>
    </row>
    <row r="15" spans="1:11" ht="15" customHeight="1">
      <c r="A15" s="158" t="s">
        <v>70</v>
      </c>
      <c r="B15" s="159"/>
      <c r="C15" s="160"/>
      <c r="D15" s="63" t="s">
        <v>69</v>
      </c>
      <c r="E15" s="11">
        <f t="shared" si="3"/>
        <v>3487.9554051363725</v>
      </c>
      <c r="F15" s="11">
        <f>F16</f>
        <v>26280</v>
      </c>
      <c r="G15" s="11">
        <f t="shared" si="4"/>
        <v>3583.5158271949031</v>
      </c>
      <c r="H15" s="11">
        <f>H16</f>
        <v>27000</v>
      </c>
      <c r="I15" s="11">
        <f>I16</f>
        <v>3584</v>
      </c>
      <c r="J15" s="11">
        <f t="shared" si="10"/>
        <v>3584</v>
      </c>
      <c r="K15" s="11">
        <f t="shared" si="10"/>
        <v>3584</v>
      </c>
    </row>
    <row r="16" spans="1:11">
      <c r="A16" s="155">
        <v>3</v>
      </c>
      <c r="B16" s="156"/>
      <c r="C16" s="157"/>
      <c r="D16" s="51" t="s">
        <v>24</v>
      </c>
      <c r="E16" s="11">
        <f>F16/$B$6</f>
        <v>3487.9554051363725</v>
      </c>
      <c r="F16" s="11">
        <f>SUM(F17:F18)</f>
        <v>26280</v>
      </c>
      <c r="G16" s="11">
        <f t="shared" si="4"/>
        <v>3583.5158271949031</v>
      </c>
      <c r="H16" s="11">
        <f>SUM(H17:H18)</f>
        <v>27000</v>
      </c>
      <c r="I16" s="11">
        <f>SUM(I17:I18)</f>
        <v>3584</v>
      </c>
      <c r="J16" s="11">
        <f>SUM(J17:J18)</f>
        <v>3584</v>
      </c>
      <c r="K16" s="11">
        <f>SUM(K17:K18)</f>
        <v>3584</v>
      </c>
    </row>
    <row r="17" spans="1:11">
      <c r="A17" s="146">
        <v>32</v>
      </c>
      <c r="B17" s="147"/>
      <c r="C17" s="148"/>
      <c r="D17" s="51" t="s">
        <v>37</v>
      </c>
      <c r="E17" s="10">
        <f t="shared" si="3"/>
        <v>663.61404207313024</v>
      </c>
      <c r="F17" s="10">
        <v>5000</v>
      </c>
      <c r="G17" s="11">
        <f t="shared" si="4"/>
        <v>1592.6737009755125</v>
      </c>
      <c r="H17" s="11">
        <v>12000</v>
      </c>
      <c r="I17" s="11">
        <v>1593</v>
      </c>
      <c r="J17" s="11">
        <v>1593</v>
      </c>
      <c r="K17" s="11">
        <v>1593</v>
      </c>
    </row>
    <row r="18" spans="1:11">
      <c r="A18" s="52">
        <v>37</v>
      </c>
      <c r="B18" s="53"/>
      <c r="C18" s="54"/>
      <c r="D18" s="51" t="s">
        <v>73</v>
      </c>
      <c r="E18" s="10">
        <f t="shared" si="3"/>
        <v>2824.3413630632422</v>
      </c>
      <c r="F18" s="10">
        <v>21280</v>
      </c>
      <c r="G18" s="11">
        <f t="shared" si="4"/>
        <v>1990.8421262193906</v>
      </c>
      <c r="H18" s="11">
        <v>15000</v>
      </c>
      <c r="I18" s="11">
        <v>1991</v>
      </c>
      <c r="J18" s="11">
        <v>1991</v>
      </c>
      <c r="K18" s="11">
        <v>1991</v>
      </c>
    </row>
    <row r="19" spans="1:11" ht="25.5" customHeight="1">
      <c r="A19" s="152" t="s">
        <v>74</v>
      </c>
      <c r="B19" s="153"/>
      <c r="C19" s="154"/>
      <c r="D19" s="50" t="s">
        <v>75</v>
      </c>
      <c r="E19" s="61">
        <f t="shared" ref="E19:K19" si="11">E20+E25+E28+E31</f>
        <v>545.1735350720021</v>
      </c>
      <c r="F19" s="61">
        <f t="shared" si="11"/>
        <v>4107.6100000000006</v>
      </c>
      <c r="G19" s="61">
        <f t="shared" si="11"/>
        <v>628.98798858583848</v>
      </c>
      <c r="H19" s="61">
        <f t="shared" si="11"/>
        <v>4739.1100000000006</v>
      </c>
      <c r="I19" s="61">
        <f t="shared" si="11"/>
        <v>1543</v>
      </c>
      <c r="J19" s="61">
        <f t="shared" si="11"/>
        <v>1543</v>
      </c>
      <c r="K19" s="61">
        <f t="shared" si="11"/>
        <v>1543</v>
      </c>
    </row>
    <row r="20" spans="1:11" ht="15" customHeight="1">
      <c r="A20" s="158" t="s">
        <v>76</v>
      </c>
      <c r="B20" s="159"/>
      <c r="C20" s="160"/>
      <c r="D20" s="63" t="s">
        <v>77</v>
      </c>
      <c r="E20" s="61">
        <f>E21+E23</f>
        <v>50.830181166633487</v>
      </c>
      <c r="F20" s="61">
        <f>F21+F23</f>
        <v>382.98</v>
      </c>
      <c r="G20" s="61">
        <f t="shared" ref="G20" si="12">G21</f>
        <v>416.63149512243677</v>
      </c>
      <c r="H20" s="61">
        <f>H21</f>
        <v>3139.11</v>
      </c>
      <c r="I20" s="11">
        <f>I21</f>
        <v>416</v>
      </c>
      <c r="J20" s="11">
        <f t="shared" ref="J20:K20" si="13">J21</f>
        <v>416</v>
      </c>
      <c r="K20" s="11">
        <f t="shared" si="13"/>
        <v>416</v>
      </c>
    </row>
    <row r="21" spans="1:11">
      <c r="A21" s="155">
        <v>3</v>
      </c>
      <c r="B21" s="156"/>
      <c r="C21" s="157"/>
      <c r="D21" s="51" t="s">
        <v>24</v>
      </c>
      <c r="E21" s="11">
        <f t="shared" si="3"/>
        <v>0.14201340500364987</v>
      </c>
      <c r="F21" s="11">
        <f>SUM(F22:F22)</f>
        <v>1.07</v>
      </c>
      <c r="G21" s="11">
        <f t="shared" si="4"/>
        <v>416.63149512243677</v>
      </c>
      <c r="H21" s="11">
        <f>SUM(H22:H22)</f>
        <v>3139.11</v>
      </c>
      <c r="I21" s="11">
        <f>SUM(I22:I22)</f>
        <v>416</v>
      </c>
      <c r="J21" s="11">
        <f>SUM(J22:J22)</f>
        <v>416</v>
      </c>
      <c r="K21" s="11">
        <f>SUM(K22:K22)</f>
        <v>416</v>
      </c>
    </row>
    <row r="22" spans="1:11">
      <c r="A22" s="146">
        <v>32</v>
      </c>
      <c r="B22" s="147"/>
      <c r="C22" s="148"/>
      <c r="D22" s="51" t="s">
        <v>37</v>
      </c>
      <c r="E22" s="10">
        <f t="shared" si="3"/>
        <v>0.14201340500364987</v>
      </c>
      <c r="F22" s="10">
        <v>1.07</v>
      </c>
      <c r="G22" s="11">
        <f t="shared" si="4"/>
        <v>416.63149512243677</v>
      </c>
      <c r="H22" s="11">
        <v>3139.11</v>
      </c>
      <c r="I22" s="11">
        <v>416</v>
      </c>
      <c r="J22" s="11">
        <v>416</v>
      </c>
      <c r="K22" s="11">
        <v>416</v>
      </c>
    </row>
    <row r="23" spans="1:11" ht="25.5">
      <c r="A23" s="83">
        <v>4</v>
      </c>
      <c r="B23" s="53"/>
      <c r="C23" s="54"/>
      <c r="D23" s="84" t="s">
        <v>26</v>
      </c>
      <c r="E23" s="10">
        <f t="shared" si="3"/>
        <v>50.688167761629835</v>
      </c>
      <c r="F23" s="10">
        <f>F24</f>
        <v>381.91</v>
      </c>
      <c r="G23" s="11">
        <f t="shared" si="4"/>
        <v>0</v>
      </c>
      <c r="H23" s="11"/>
      <c r="I23" s="11"/>
      <c r="J23" s="11"/>
      <c r="K23" s="11"/>
    </row>
    <row r="24" spans="1:11" ht="25.5">
      <c r="A24" s="52">
        <v>42</v>
      </c>
      <c r="B24" s="53"/>
      <c r="C24" s="54"/>
      <c r="D24" s="84" t="s">
        <v>56</v>
      </c>
      <c r="E24" s="10">
        <f t="shared" si="3"/>
        <v>50.688167761629835</v>
      </c>
      <c r="F24" s="10">
        <v>381.91</v>
      </c>
      <c r="G24" s="11">
        <f t="shared" si="4"/>
        <v>0</v>
      </c>
      <c r="H24" s="11"/>
      <c r="I24" s="11"/>
      <c r="J24" s="11"/>
      <c r="K24" s="11"/>
    </row>
    <row r="25" spans="1:11" ht="15" customHeight="1">
      <c r="A25" s="158" t="s">
        <v>78</v>
      </c>
      <c r="B25" s="159"/>
      <c r="C25" s="160"/>
      <c r="D25" s="63" t="s">
        <v>79</v>
      </c>
      <c r="E25" s="61">
        <f t="shared" si="3"/>
        <v>272.04857654787975</v>
      </c>
      <c r="F25" s="61">
        <f>F26</f>
        <v>2049.75</v>
      </c>
      <c r="G25" s="61">
        <f t="shared" si="4"/>
        <v>13.272280841462605</v>
      </c>
      <c r="H25" s="61">
        <f>H26</f>
        <v>100</v>
      </c>
      <c r="I25" s="11">
        <f>I26</f>
        <v>929</v>
      </c>
      <c r="J25" s="11">
        <f t="shared" ref="J25:K25" si="14">J26</f>
        <v>929</v>
      </c>
      <c r="K25" s="11">
        <f t="shared" si="14"/>
        <v>929</v>
      </c>
    </row>
    <row r="26" spans="1:11">
      <c r="A26" s="155">
        <v>3</v>
      </c>
      <c r="B26" s="156"/>
      <c r="C26" s="157"/>
      <c r="D26" s="51" t="s">
        <v>24</v>
      </c>
      <c r="E26" s="11">
        <f t="shared" si="3"/>
        <v>272.04857654787975</v>
      </c>
      <c r="F26" s="11">
        <f>SUM(F27:F27)</f>
        <v>2049.75</v>
      </c>
      <c r="G26" s="11">
        <f t="shared" si="4"/>
        <v>13.272280841462605</v>
      </c>
      <c r="H26" s="11">
        <f>SUM(H27:H27)</f>
        <v>100</v>
      </c>
      <c r="I26" s="11">
        <f>SUM(I27:I27)</f>
        <v>929</v>
      </c>
      <c r="J26" s="11">
        <f>SUM(J27:J27)</f>
        <v>929</v>
      </c>
      <c r="K26" s="11">
        <f>SUM(K27:K27)</f>
        <v>929</v>
      </c>
    </row>
    <row r="27" spans="1:11">
      <c r="A27" s="146">
        <v>32</v>
      </c>
      <c r="B27" s="147"/>
      <c r="C27" s="148"/>
      <c r="D27" s="51" t="s">
        <v>37</v>
      </c>
      <c r="E27" s="10">
        <f t="shared" si="3"/>
        <v>272.04857654787975</v>
      </c>
      <c r="F27" s="10">
        <v>2049.75</v>
      </c>
      <c r="G27" s="11">
        <f t="shared" si="4"/>
        <v>13.272280841462605</v>
      </c>
      <c r="H27" s="11">
        <v>100</v>
      </c>
      <c r="I27" s="11">
        <v>929</v>
      </c>
      <c r="J27" s="11">
        <v>929</v>
      </c>
      <c r="K27" s="11">
        <v>929</v>
      </c>
    </row>
    <row r="28" spans="1:11" ht="15" customHeight="1">
      <c r="A28" s="158" t="s">
        <v>80</v>
      </c>
      <c r="B28" s="159"/>
      <c r="C28" s="160"/>
      <c r="D28" s="63" t="s">
        <v>81</v>
      </c>
      <c r="E28" s="61">
        <f t="shared" si="3"/>
        <v>222.2947773574889</v>
      </c>
      <c r="F28" s="61">
        <f>F29</f>
        <v>1674.88</v>
      </c>
      <c r="G28" s="61">
        <f t="shared" si="4"/>
        <v>132.72280841462606</v>
      </c>
      <c r="H28" s="61">
        <f>H29</f>
        <v>1000</v>
      </c>
      <c r="I28" s="61">
        <f>I29</f>
        <v>132</v>
      </c>
      <c r="J28" s="61">
        <f t="shared" ref="J28:K28" si="15">J29</f>
        <v>132</v>
      </c>
      <c r="K28" s="61">
        <f t="shared" si="15"/>
        <v>132</v>
      </c>
    </row>
    <row r="29" spans="1:11">
      <c r="A29" s="155">
        <v>3</v>
      </c>
      <c r="B29" s="156"/>
      <c r="C29" s="157"/>
      <c r="D29" s="51" t="s">
        <v>24</v>
      </c>
      <c r="E29" s="11">
        <f t="shared" si="3"/>
        <v>222.2947773574889</v>
      </c>
      <c r="F29" s="11">
        <f>SUM(F30:F30)</f>
        <v>1674.88</v>
      </c>
      <c r="G29" s="11">
        <f t="shared" si="4"/>
        <v>132.72280841462606</v>
      </c>
      <c r="H29" s="11">
        <f>SUM(H30:H30)</f>
        <v>1000</v>
      </c>
      <c r="I29" s="11">
        <f>SUM(I30:I30)</f>
        <v>132</v>
      </c>
      <c r="J29" s="11">
        <f>SUM(J30:J30)</f>
        <v>132</v>
      </c>
      <c r="K29" s="11">
        <f>SUM(K30:K30)</f>
        <v>132</v>
      </c>
    </row>
    <row r="30" spans="1:11">
      <c r="A30" s="146">
        <v>32</v>
      </c>
      <c r="B30" s="147"/>
      <c r="C30" s="148"/>
      <c r="D30" s="51" t="s">
        <v>37</v>
      </c>
      <c r="E30" s="10">
        <f t="shared" si="3"/>
        <v>222.2947773574889</v>
      </c>
      <c r="F30" s="10">
        <v>1674.88</v>
      </c>
      <c r="G30" s="11">
        <f t="shared" si="4"/>
        <v>132.72280841462606</v>
      </c>
      <c r="H30" s="11">
        <v>1000</v>
      </c>
      <c r="I30" s="11">
        <v>132</v>
      </c>
      <c r="J30" s="11">
        <v>132</v>
      </c>
      <c r="K30" s="11">
        <v>132</v>
      </c>
    </row>
    <row r="31" spans="1:11" ht="15" customHeight="1">
      <c r="A31" s="158" t="s">
        <v>82</v>
      </c>
      <c r="B31" s="159"/>
      <c r="C31" s="160"/>
      <c r="D31" s="63" t="s">
        <v>83</v>
      </c>
      <c r="E31" s="10">
        <f t="shared" si="3"/>
        <v>0</v>
      </c>
      <c r="F31" s="10"/>
      <c r="G31" s="61">
        <f t="shared" si="4"/>
        <v>66.361404207313029</v>
      </c>
      <c r="H31" s="61">
        <f>H32</f>
        <v>500</v>
      </c>
      <c r="I31" s="61">
        <f>I32</f>
        <v>66</v>
      </c>
      <c r="J31" s="61">
        <f t="shared" ref="J31:K31" si="16">J32</f>
        <v>66</v>
      </c>
      <c r="K31" s="61">
        <f t="shared" si="16"/>
        <v>66</v>
      </c>
    </row>
    <row r="32" spans="1:11">
      <c r="A32" s="155">
        <v>3</v>
      </c>
      <c r="B32" s="156"/>
      <c r="C32" s="157"/>
      <c r="D32" s="51" t="s">
        <v>24</v>
      </c>
      <c r="E32" s="10">
        <f t="shared" si="3"/>
        <v>0</v>
      </c>
      <c r="F32" s="10"/>
      <c r="G32" s="11">
        <f t="shared" si="4"/>
        <v>66.361404207313029</v>
      </c>
      <c r="H32" s="11">
        <f>SUM(H33:H33)</f>
        <v>500</v>
      </c>
      <c r="I32" s="11">
        <f>SUM(I33:I33)</f>
        <v>66</v>
      </c>
      <c r="J32" s="11">
        <f>SUM(J33:J33)</f>
        <v>66</v>
      </c>
      <c r="K32" s="11">
        <f>SUM(K33:K33)</f>
        <v>66</v>
      </c>
    </row>
    <row r="33" spans="1:11">
      <c r="A33" s="146">
        <v>32</v>
      </c>
      <c r="B33" s="147"/>
      <c r="C33" s="148"/>
      <c r="D33" s="51" t="s">
        <v>37</v>
      </c>
      <c r="E33" s="10">
        <f t="shared" si="3"/>
        <v>0</v>
      </c>
      <c r="F33" s="10"/>
      <c r="G33" s="11">
        <f t="shared" si="4"/>
        <v>66.361404207313029</v>
      </c>
      <c r="H33" s="11">
        <v>500</v>
      </c>
      <c r="I33" s="11">
        <v>66</v>
      </c>
      <c r="J33" s="11">
        <v>66</v>
      </c>
      <c r="K33" s="11">
        <v>66</v>
      </c>
    </row>
    <row r="34" spans="1:11" ht="25.5">
      <c r="A34" s="152" t="s">
        <v>84</v>
      </c>
      <c r="B34" s="153"/>
      <c r="C34" s="154"/>
      <c r="D34" s="50" t="s">
        <v>85</v>
      </c>
      <c r="E34" s="61">
        <f t="shared" si="3"/>
        <v>426309.08753069211</v>
      </c>
      <c r="F34" s="61">
        <f>F35</f>
        <v>3212025.82</v>
      </c>
      <c r="G34" s="61">
        <f t="shared" si="4"/>
        <v>438051.62917247327</v>
      </c>
      <c r="H34" s="61">
        <f>H35</f>
        <v>3300500</v>
      </c>
      <c r="I34" s="61">
        <f>I35</f>
        <v>436299</v>
      </c>
      <c r="J34" s="61">
        <f t="shared" ref="J34:K35" si="17">J35</f>
        <v>436299</v>
      </c>
      <c r="K34" s="61">
        <f t="shared" si="17"/>
        <v>436299</v>
      </c>
    </row>
    <row r="35" spans="1:11" ht="15" customHeight="1">
      <c r="A35" s="158" t="s">
        <v>86</v>
      </c>
      <c r="B35" s="159"/>
      <c r="C35" s="160"/>
      <c r="D35" s="63" t="s">
        <v>87</v>
      </c>
      <c r="E35" s="11">
        <f t="shared" si="3"/>
        <v>426309.08753069211</v>
      </c>
      <c r="F35" s="11">
        <f>F36</f>
        <v>3212025.82</v>
      </c>
      <c r="G35" s="11">
        <f t="shared" si="4"/>
        <v>438051.62917247327</v>
      </c>
      <c r="H35" s="11">
        <f>H36</f>
        <v>3300500</v>
      </c>
      <c r="I35" s="11">
        <f>I36</f>
        <v>436299</v>
      </c>
      <c r="J35" s="11">
        <f t="shared" si="17"/>
        <v>436299</v>
      </c>
      <c r="K35" s="11">
        <f t="shared" si="17"/>
        <v>436299</v>
      </c>
    </row>
    <row r="36" spans="1:11">
      <c r="A36" s="155">
        <v>3</v>
      </c>
      <c r="B36" s="156"/>
      <c r="C36" s="157"/>
      <c r="D36" s="51" t="s">
        <v>24</v>
      </c>
      <c r="E36" s="11">
        <f t="shared" si="3"/>
        <v>426309.08753069211</v>
      </c>
      <c r="F36" s="11">
        <f>SUM(F37:F40)</f>
        <v>3212025.82</v>
      </c>
      <c r="G36" s="11">
        <f t="shared" si="4"/>
        <v>438051.62917247327</v>
      </c>
      <c r="H36" s="11">
        <f>SUM(H37:H40)</f>
        <v>3300500</v>
      </c>
      <c r="I36" s="11">
        <f>SUM(I37:I40)</f>
        <v>436299</v>
      </c>
      <c r="J36" s="11">
        <f t="shared" ref="J36:K36" si="18">SUM(J37:J40)</f>
        <v>436299</v>
      </c>
      <c r="K36" s="11">
        <f t="shared" si="18"/>
        <v>436299</v>
      </c>
    </row>
    <row r="37" spans="1:11">
      <c r="A37" s="146">
        <v>31</v>
      </c>
      <c r="B37" s="147"/>
      <c r="C37" s="148"/>
      <c r="D37" s="51" t="s">
        <v>25</v>
      </c>
      <c r="E37" s="10">
        <f t="shared" si="3"/>
        <v>400419.18508195633</v>
      </c>
      <c r="F37" s="10">
        <v>3016958.35</v>
      </c>
      <c r="G37" s="11">
        <f t="shared" si="4"/>
        <v>411082.35450262128</v>
      </c>
      <c r="H37" s="11">
        <v>3097300</v>
      </c>
      <c r="I37" s="11">
        <v>411082</v>
      </c>
      <c r="J37" s="11">
        <v>411082</v>
      </c>
      <c r="K37" s="11">
        <v>411082</v>
      </c>
    </row>
    <row r="38" spans="1:11">
      <c r="A38" s="146">
        <v>32</v>
      </c>
      <c r="B38" s="147"/>
      <c r="C38" s="148"/>
      <c r="D38" s="51" t="s">
        <v>37</v>
      </c>
      <c r="E38" s="10">
        <f t="shared" si="3"/>
        <v>25456.603623332667</v>
      </c>
      <c r="F38" s="10">
        <v>191802.78</v>
      </c>
      <c r="G38" s="11">
        <f t="shared" si="4"/>
        <v>26411.838874510584</v>
      </c>
      <c r="H38" s="11">
        <v>199000</v>
      </c>
      <c r="I38" s="11">
        <v>25217</v>
      </c>
      <c r="J38" s="11">
        <v>25217</v>
      </c>
      <c r="K38" s="11">
        <v>25217</v>
      </c>
    </row>
    <row r="39" spans="1:11">
      <c r="A39" s="52">
        <v>34</v>
      </c>
      <c r="B39" s="53"/>
      <c r="C39" s="54"/>
      <c r="D39" s="51" t="s">
        <v>63</v>
      </c>
      <c r="E39" s="10">
        <f t="shared" si="3"/>
        <v>433.29882540314549</v>
      </c>
      <c r="F39" s="10">
        <v>3264.69</v>
      </c>
      <c r="G39" s="11">
        <f t="shared" si="4"/>
        <v>557.43579534142941</v>
      </c>
      <c r="H39" s="11">
        <v>4200</v>
      </c>
      <c r="I39" s="11"/>
      <c r="J39" s="11"/>
      <c r="K39" s="11"/>
    </row>
    <row r="40" spans="1:11">
      <c r="A40" s="52">
        <v>37</v>
      </c>
      <c r="B40" s="53"/>
      <c r="C40" s="54"/>
      <c r="D40" s="51" t="s">
        <v>73</v>
      </c>
      <c r="E40" s="10">
        <f t="shared" si="3"/>
        <v>0</v>
      </c>
      <c r="F40" s="10"/>
      <c r="G40" s="11">
        <f t="shared" si="4"/>
        <v>0</v>
      </c>
      <c r="H40" s="11">
        <v>0</v>
      </c>
      <c r="I40" s="11"/>
      <c r="J40" s="11"/>
      <c r="K40" s="11"/>
    </row>
    <row r="41" spans="1:11" ht="25.5">
      <c r="A41" s="149" t="s">
        <v>88</v>
      </c>
      <c r="B41" s="150"/>
      <c r="C41" s="151"/>
      <c r="D41" s="65" t="s">
        <v>89</v>
      </c>
      <c r="E41" s="67">
        <f t="shared" si="3"/>
        <v>11741.747959386819</v>
      </c>
      <c r="F41" s="67">
        <f t="shared" ref="F41:H43" si="19">F42</f>
        <v>88468.2</v>
      </c>
      <c r="G41" s="67">
        <f t="shared" si="4"/>
        <v>12675.028203596787</v>
      </c>
      <c r="H41" s="67">
        <f t="shared" si="19"/>
        <v>95500</v>
      </c>
      <c r="I41" s="67">
        <f>I42</f>
        <v>12675</v>
      </c>
      <c r="J41" s="67">
        <f t="shared" ref="J41:K43" si="20">J42</f>
        <v>12675</v>
      </c>
      <c r="K41" s="67">
        <f t="shared" si="20"/>
        <v>12675</v>
      </c>
    </row>
    <row r="42" spans="1:11" ht="25.5" customHeight="1">
      <c r="A42" s="152" t="s">
        <v>90</v>
      </c>
      <c r="B42" s="153"/>
      <c r="C42" s="154"/>
      <c r="D42" s="50" t="s">
        <v>91</v>
      </c>
      <c r="E42" s="61">
        <f t="shared" si="3"/>
        <v>11741.747959386819</v>
      </c>
      <c r="F42" s="61">
        <f t="shared" si="19"/>
        <v>88468.2</v>
      </c>
      <c r="G42" s="61">
        <f t="shared" si="4"/>
        <v>12675.028203596787</v>
      </c>
      <c r="H42" s="61">
        <f t="shared" si="19"/>
        <v>95500</v>
      </c>
      <c r="I42" s="61">
        <f>I43</f>
        <v>12675</v>
      </c>
      <c r="J42" s="61">
        <f t="shared" si="20"/>
        <v>12675</v>
      </c>
      <c r="K42" s="61">
        <f t="shared" si="20"/>
        <v>12675</v>
      </c>
    </row>
    <row r="43" spans="1:11" ht="15" customHeight="1">
      <c r="A43" s="158" t="s">
        <v>92</v>
      </c>
      <c r="B43" s="159"/>
      <c r="C43" s="160"/>
      <c r="D43" s="63" t="s">
        <v>93</v>
      </c>
      <c r="E43" s="11">
        <f t="shared" si="3"/>
        <v>11741.747959386819</v>
      </c>
      <c r="F43" s="11">
        <f t="shared" si="19"/>
        <v>88468.2</v>
      </c>
      <c r="G43" s="11">
        <f t="shared" si="4"/>
        <v>12675.028203596787</v>
      </c>
      <c r="H43" s="11">
        <f t="shared" si="19"/>
        <v>95500</v>
      </c>
      <c r="I43" s="11">
        <f>I44</f>
        <v>12675</v>
      </c>
      <c r="J43" s="11">
        <f t="shared" si="20"/>
        <v>12675</v>
      </c>
      <c r="K43" s="11">
        <f t="shared" si="20"/>
        <v>12675</v>
      </c>
    </row>
    <row r="44" spans="1:11">
      <c r="A44" s="155">
        <v>3</v>
      </c>
      <c r="B44" s="156"/>
      <c r="C44" s="157"/>
      <c r="D44" s="51" t="s">
        <v>24</v>
      </c>
      <c r="E44" s="11">
        <f t="shared" si="3"/>
        <v>11741.747959386819</v>
      </c>
      <c r="F44" s="11">
        <f>SUM(F45:F45)</f>
        <v>88468.2</v>
      </c>
      <c r="G44" s="11">
        <f t="shared" si="4"/>
        <v>12675.028203596787</v>
      </c>
      <c r="H44" s="11">
        <f>SUM(H45:H45)</f>
        <v>95500</v>
      </c>
      <c r="I44" s="11">
        <f>SUM(I45:I45)</f>
        <v>12675</v>
      </c>
      <c r="J44" s="11">
        <f>SUM(J45:J45)</f>
        <v>12675</v>
      </c>
      <c r="K44" s="11">
        <f>SUM(K45:K45)</f>
        <v>12675</v>
      </c>
    </row>
    <row r="45" spans="1:11">
      <c r="A45" s="146">
        <v>32</v>
      </c>
      <c r="B45" s="147"/>
      <c r="C45" s="148"/>
      <c r="D45" s="51" t="s">
        <v>37</v>
      </c>
      <c r="E45" s="10">
        <f t="shared" si="3"/>
        <v>11741.747959386819</v>
      </c>
      <c r="F45" s="10">
        <v>88468.2</v>
      </c>
      <c r="G45" s="11">
        <f t="shared" si="4"/>
        <v>12675.028203596787</v>
      </c>
      <c r="H45" s="11">
        <v>95500</v>
      </c>
      <c r="I45" s="11">
        <v>12675</v>
      </c>
      <c r="J45" s="11">
        <v>12675</v>
      </c>
      <c r="K45" s="11">
        <v>12675</v>
      </c>
    </row>
    <row r="46" spans="1:11" ht="25.5" customHeight="1">
      <c r="A46" s="149" t="s">
        <v>95</v>
      </c>
      <c r="B46" s="150"/>
      <c r="C46" s="151"/>
      <c r="D46" s="65" t="s">
        <v>94</v>
      </c>
      <c r="E46" s="67">
        <f t="shared" ref="E46:K46" si="21">E47+E53+E63+E67+E71+E78+E82+E87+E91+E95+E101+E105</f>
        <v>46073.953148848625</v>
      </c>
      <c r="F46" s="67">
        <f t="shared" si="21"/>
        <v>347144.2</v>
      </c>
      <c r="G46" s="67">
        <f t="shared" si="21"/>
        <v>54094.797265910143</v>
      </c>
      <c r="H46" s="67">
        <f t="shared" si="21"/>
        <v>407577.25</v>
      </c>
      <c r="I46" s="67">
        <f t="shared" si="21"/>
        <v>66044</v>
      </c>
      <c r="J46" s="67">
        <f t="shared" si="21"/>
        <v>66044</v>
      </c>
      <c r="K46" s="67">
        <f t="shared" si="21"/>
        <v>66044</v>
      </c>
    </row>
    <row r="47" spans="1:11" ht="18" customHeight="1">
      <c r="A47" s="152" t="s">
        <v>96</v>
      </c>
      <c r="B47" s="153"/>
      <c r="C47" s="154"/>
      <c r="D47" s="50" t="s">
        <v>97</v>
      </c>
      <c r="E47" s="61">
        <f>F47/$B$6</f>
        <v>79.633685048775632</v>
      </c>
      <c r="F47" s="61">
        <f>F48</f>
        <v>600</v>
      </c>
      <c r="G47" s="61">
        <f t="shared" si="4"/>
        <v>599.2594067290463</v>
      </c>
      <c r="H47" s="61">
        <f>H48</f>
        <v>4515.12</v>
      </c>
      <c r="I47" s="61">
        <v>0</v>
      </c>
      <c r="J47" s="61">
        <v>0</v>
      </c>
      <c r="K47" s="61">
        <v>0</v>
      </c>
    </row>
    <row r="48" spans="1:11" ht="15" customHeight="1">
      <c r="A48" s="158" t="s">
        <v>92</v>
      </c>
      <c r="B48" s="159"/>
      <c r="C48" s="160"/>
      <c r="D48" s="63" t="s">
        <v>93</v>
      </c>
      <c r="E48" s="11">
        <f t="shared" si="3"/>
        <v>79.633685048775632</v>
      </c>
      <c r="F48" s="11">
        <f>F49</f>
        <v>600</v>
      </c>
      <c r="G48" s="11">
        <f t="shared" si="4"/>
        <v>599.2594067290463</v>
      </c>
      <c r="H48" s="11">
        <f>H49</f>
        <v>4515.12</v>
      </c>
      <c r="I48" s="11"/>
      <c r="J48" s="11"/>
      <c r="K48" s="11"/>
    </row>
    <row r="49" spans="1:11">
      <c r="A49" s="155">
        <v>3</v>
      </c>
      <c r="B49" s="156"/>
      <c r="C49" s="157"/>
      <c r="D49" s="51" t="s">
        <v>24</v>
      </c>
      <c r="E49" s="11">
        <f t="shared" si="3"/>
        <v>79.633685048775632</v>
      </c>
      <c r="F49" s="11">
        <f>SUM(F50:F52)</f>
        <v>600</v>
      </c>
      <c r="G49" s="11">
        <f t="shared" si="4"/>
        <v>599.2594067290463</v>
      </c>
      <c r="H49" s="11">
        <f>SUM(H50:H52)</f>
        <v>4515.12</v>
      </c>
      <c r="I49" s="11"/>
      <c r="J49" s="11"/>
      <c r="K49" s="11"/>
    </row>
    <row r="50" spans="1:11">
      <c r="A50" s="146">
        <v>31</v>
      </c>
      <c r="B50" s="147"/>
      <c r="C50" s="148"/>
      <c r="D50" s="51" t="s">
        <v>25</v>
      </c>
      <c r="E50" s="10">
        <f t="shared" si="3"/>
        <v>0</v>
      </c>
      <c r="F50" s="10"/>
      <c r="G50" s="11">
        <f t="shared" si="4"/>
        <v>212.35649346340168</v>
      </c>
      <c r="H50" s="11">
        <v>1600</v>
      </c>
      <c r="I50" s="11"/>
      <c r="J50" s="11"/>
      <c r="K50" s="11"/>
    </row>
    <row r="51" spans="1:11">
      <c r="A51" s="146">
        <v>32</v>
      </c>
      <c r="B51" s="147"/>
      <c r="C51" s="148"/>
      <c r="D51" s="51" t="s">
        <v>37</v>
      </c>
      <c r="E51" s="10">
        <f t="shared" si="3"/>
        <v>79.633685048775632</v>
      </c>
      <c r="F51" s="10">
        <v>600</v>
      </c>
      <c r="G51" s="11">
        <f t="shared" si="4"/>
        <v>161.27413896078039</v>
      </c>
      <c r="H51" s="11">
        <v>1215.1199999999999</v>
      </c>
      <c r="I51" s="11"/>
      <c r="J51" s="11"/>
      <c r="K51" s="11"/>
    </row>
    <row r="52" spans="1:11">
      <c r="A52" s="52">
        <v>37</v>
      </c>
      <c r="B52" s="53"/>
      <c r="C52" s="54"/>
      <c r="D52" s="85" t="s">
        <v>73</v>
      </c>
      <c r="E52" s="10">
        <f t="shared" si="3"/>
        <v>0</v>
      </c>
      <c r="F52" s="10"/>
      <c r="G52" s="11">
        <f t="shared" si="4"/>
        <v>225.62877430486427</v>
      </c>
      <c r="H52" s="11">
        <v>1700</v>
      </c>
      <c r="I52" s="11"/>
      <c r="J52" s="11"/>
      <c r="K52" s="11"/>
    </row>
    <row r="53" spans="1:11" ht="15" customHeight="1">
      <c r="A53" s="161" t="s">
        <v>98</v>
      </c>
      <c r="B53" s="162"/>
      <c r="C53" s="163"/>
      <c r="D53" s="72" t="s">
        <v>99</v>
      </c>
      <c r="E53" s="73">
        <f t="shared" ref="E53:E91" si="22">F53/$B$6</f>
        <v>11760.712721481186</v>
      </c>
      <c r="F53" s="73">
        <f>F54+F57+F60</f>
        <v>88611.09</v>
      </c>
      <c r="G53" s="61">
        <f t="shared" ref="G53:G91" si="23">H53/$B$6</f>
        <v>24314.81850155949</v>
      </c>
      <c r="H53" s="61">
        <f>H54+H57+H60</f>
        <v>183200</v>
      </c>
      <c r="I53" s="61">
        <f>I54+I57+I60</f>
        <v>24314</v>
      </c>
      <c r="J53" s="61">
        <f>J54+J57+J60</f>
        <v>24314</v>
      </c>
      <c r="K53" s="61">
        <f>K54+K57+K60</f>
        <v>24314</v>
      </c>
    </row>
    <row r="54" spans="1:11" ht="15" customHeight="1">
      <c r="A54" s="158" t="s">
        <v>100</v>
      </c>
      <c r="B54" s="159"/>
      <c r="C54" s="160"/>
      <c r="D54" s="63" t="s">
        <v>101</v>
      </c>
      <c r="E54" s="61">
        <f t="shared" si="22"/>
        <v>10878.238768332338</v>
      </c>
      <c r="F54" s="61">
        <f>F55</f>
        <v>81962.09</v>
      </c>
      <c r="G54" s="61">
        <f t="shared" si="23"/>
        <v>22124.892162718163</v>
      </c>
      <c r="H54" s="61">
        <f>H55</f>
        <v>166700</v>
      </c>
      <c r="I54" s="11">
        <f>I55</f>
        <v>22125</v>
      </c>
      <c r="J54" s="11">
        <f t="shared" ref="J54:K54" si="24">J55</f>
        <v>22125</v>
      </c>
      <c r="K54" s="11">
        <f t="shared" si="24"/>
        <v>22125</v>
      </c>
    </row>
    <row r="55" spans="1:11">
      <c r="A55" s="155">
        <v>3</v>
      </c>
      <c r="B55" s="156"/>
      <c r="C55" s="157"/>
      <c r="D55" s="51" t="s">
        <v>24</v>
      </c>
      <c r="E55" s="11">
        <f t="shared" si="22"/>
        <v>10878.238768332338</v>
      </c>
      <c r="F55" s="11">
        <f>SUM(F56:F56)</f>
        <v>81962.09</v>
      </c>
      <c r="G55" s="11">
        <f t="shared" si="23"/>
        <v>22124.892162718163</v>
      </c>
      <c r="H55" s="11">
        <f>SUM(H56:H56)</f>
        <v>166700</v>
      </c>
      <c r="I55" s="11">
        <f>SUM(I56:I56)</f>
        <v>22125</v>
      </c>
      <c r="J55" s="11">
        <f>SUM(J56:J56)</f>
        <v>22125</v>
      </c>
      <c r="K55" s="11">
        <f>SUM(K56:K56)</f>
        <v>22125</v>
      </c>
    </row>
    <row r="56" spans="1:11">
      <c r="A56" s="146">
        <v>32</v>
      </c>
      <c r="B56" s="147"/>
      <c r="C56" s="148"/>
      <c r="D56" s="51" t="s">
        <v>37</v>
      </c>
      <c r="E56" s="10">
        <f t="shared" si="22"/>
        <v>10878.238768332338</v>
      </c>
      <c r="F56" s="10">
        <v>81962.09</v>
      </c>
      <c r="G56" s="11">
        <f t="shared" si="23"/>
        <v>22124.892162718163</v>
      </c>
      <c r="H56" s="11">
        <v>166700</v>
      </c>
      <c r="I56" s="11">
        <v>22125</v>
      </c>
      <c r="J56" s="11">
        <v>22125</v>
      </c>
      <c r="K56" s="11">
        <v>22125</v>
      </c>
    </row>
    <row r="57" spans="1:11" ht="15" customHeight="1">
      <c r="A57" s="158" t="s">
        <v>78</v>
      </c>
      <c r="B57" s="159"/>
      <c r="C57" s="160"/>
      <c r="D57" s="63" t="s">
        <v>79</v>
      </c>
      <c r="E57" s="61">
        <f t="shared" si="22"/>
        <v>882.47395314884864</v>
      </c>
      <c r="F57" s="61">
        <f>F58</f>
        <v>6649</v>
      </c>
      <c r="G57" s="61">
        <f t="shared" si="23"/>
        <v>2123.5649346340169</v>
      </c>
      <c r="H57" s="61">
        <f>H58</f>
        <v>16000</v>
      </c>
      <c r="I57" s="61">
        <f>I58</f>
        <v>2123</v>
      </c>
      <c r="J57" s="61">
        <f t="shared" ref="J57:K57" si="25">J58</f>
        <v>2123</v>
      </c>
      <c r="K57" s="61">
        <f t="shared" si="25"/>
        <v>2123</v>
      </c>
    </row>
    <row r="58" spans="1:11">
      <c r="A58" s="155">
        <v>3</v>
      </c>
      <c r="B58" s="156"/>
      <c r="C58" s="157"/>
      <c r="D58" s="51" t="s">
        <v>24</v>
      </c>
      <c r="E58" s="11">
        <f t="shared" si="22"/>
        <v>882.47395314884864</v>
      </c>
      <c r="F58" s="11">
        <f>SUM(F59:F59)</f>
        <v>6649</v>
      </c>
      <c r="G58" s="11">
        <f t="shared" si="23"/>
        <v>2123.5649346340169</v>
      </c>
      <c r="H58" s="11">
        <f>SUM(H59:H59)</f>
        <v>16000</v>
      </c>
      <c r="I58" s="11">
        <f>SUM(I59:I59)</f>
        <v>2123</v>
      </c>
      <c r="J58" s="11">
        <f>SUM(J59:J59)</f>
        <v>2123</v>
      </c>
      <c r="K58" s="11">
        <f>SUM(K59:K59)</f>
        <v>2123</v>
      </c>
    </row>
    <row r="59" spans="1:11">
      <c r="A59" s="146">
        <v>32</v>
      </c>
      <c r="B59" s="147"/>
      <c r="C59" s="148"/>
      <c r="D59" s="51" t="s">
        <v>37</v>
      </c>
      <c r="E59" s="10">
        <f t="shared" si="22"/>
        <v>882.47395314884864</v>
      </c>
      <c r="F59" s="10">
        <v>6649</v>
      </c>
      <c r="G59" s="11">
        <f t="shared" si="23"/>
        <v>2123.5649346340169</v>
      </c>
      <c r="H59" s="11">
        <v>16000</v>
      </c>
      <c r="I59" s="11">
        <v>2123</v>
      </c>
      <c r="J59" s="11">
        <v>2123</v>
      </c>
      <c r="K59" s="11">
        <v>2123</v>
      </c>
    </row>
    <row r="60" spans="1:11" ht="15" customHeight="1">
      <c r="A60" s="158" t="s">
        <v>102</v>
      </c>
      <c r="B60" s="159"/>
      <c r="C60" s="160"/>
      <c r="D60" s="63" t="s">
        <v>103</v>
      </c>
      <c r="E60" s="61">
        <f t="shared" si="22"/>
        <v>0</v>
      </c>
      <c r="F60" s="61">
        <f>F61</f>
        <v>0</v>
      </c>
      <c r="G60" s="61">
        <f t="shared" si="23"/>
        <v>66.361404207313029</v>
      </c>
      <c r="H60" s="61">
        <f>H61</f>
        <v>500</v>
      </c>
      <c r="I60" s="61">
        <f>I61</f>
        <v>66</v>
      </c>
      <c r="J60" s="61">
        <f t="shared" ref="J60:K60" si="26">J61</f>
        <v>66</v>
      </c>
      <c r="K60" s="61">
        <f t="shared" si="26"/>
        <v>66</v>
      </c>
    </row>
    <row r="61" spans="1:11">
      <c r="A61" s="155">
        <v>3</v>
      </c>
      <c r="B61" s="156"/>
      <c r="C61" s="157"/>
      <c r="D61" s="51" t="s">
        <v>24</v>
      </c>
      <c r="E61" s="11">
        <f t="shared" si="22"/>
        <v>0</v>
      </c>
      <c r="F61" s="11">
        <f>SUM(F62:F62)</f>
        <v>0</v>
      </c>
      <c r="G61" s="11">
        <f t="shared" si="23"/>
        <v>66.361404207313029</v>
      </c>
      <c r="H61" s="11">
        <f>SUM(H62:H62)</f>
        <v>500</v>
      </c>
      <c r="I61" s="11">
        <f>SUM(I62:I62)</f>
        <v>66</v>
      </c>
      <c r="J61" s="11">
        <f>SUM(J62:J62)</f>
        <v>66</v>
      </c>
      <c r="K61" s="11">
        <f>SUM(K62:K62)</f>
        <v>66</v>
      </c>
    </row>
    <row r="62" spans="1:11">
      <c r="A62" s="146">
        <v>32</v>
      </c>
      <c r="B62" s="147"/>
      <c r="C62" s="148"/>
      <c r="D62" s="51" t="s">
        <v>37</v>
      </c>
      <c r="E62" s="10">
        <f t="shared" si="22"/>
        <v>0</v>
      </c>
      <c r="F62" s="10">
        <v>0</v>
      </c>
      <c r="G62" s="11">
        <f t="shared" si="23"/>
        <v>66.361404207313029</v>
      </c>
      <c r="H62" s="11">
        <v>500</v>
      </c>
      <c r="I62" s="11">
        <v>66</v>
      </c>
      <c r="J62" s="11">
        <v>66</v>
      </c>
      <c r="K62" s="11">
        <v>66</v>
      </c>
    </row>
    <row r="63" spans="1:11" ht="15" customHeight="1">
      <c r="A63" s="152" t="s">
        <v>104</v>
      </c>
      <c r="B63" s="153"/>
      <c r="C63" s="154"/>
      <c r="D63" s="50" t="s">
        <v>105</v>
      </c>
      <c r="E63" s="61">
        <f t="shared" si="22"/>
        <v>18719.016523989645</v>
      </c>
      <c r="F63" s="61">
        <f>F64</f>
        <v>141038.43</v>
      </c>
      <c r="G63" s="61">
        <f t="shared" si="23"/>
        <v>20213.683721547546</v>
      </c>
      <c r="H63" s="61">
        <f>H64</f>
        <v>152300</v>
      </c>
      <c r="I63" s="61">
        <f>I64</f>
        <v>29920</v>
      </c>
      <c r="J63" s="61">
        <f t="shared" ref="J63:K64" si="27">J64</f>
        <v>29920</v>
      </c>
      <c r="K63" s="61">
        <f t="shared" si="27"/>
        <v>29920</v>
      </c>
    </row>
    <row r="64" spans="1:11" ht="15" customHeight="1">
      <c r="A64" s="158" t="s">
        <v>78</v>
      </c>
      <c r="B64" s="159"/>
      <c r="C64" s="160"/>
      <c r="D64" s="63" t="s">
        <v>79</v>
      </c>
      <c r="E64" s="61">
        <f t="shared" si="22"/>
        <v>18719.016523989645</v>
      </c>
      <c r="F64" s="61">
        <f>F65</f>
        <v>141038.43</v>
      </c>
      <c r="G64" s="61">
        <f t="shared" si="23"/>
        <v>20213.683721547546</v>
      </c>
      <c r="H64" s="61">
        <f>H65</f>
        <v>152300</v>
      </c>
      <c r="I64" s="11">
        <f>I65</f>
        <v>29920</v>
      </c>
      <c r="J64" s="11">
        <f t="shared" si="27"/>
        <v>29920</v>
      </c>
      <c r="K64" s="11">
        <f t="shared" si="27"/>
        <v>29920</v>
      </c>
    </row>
    <row r="65" spans="1:11">
      <c r="A65" s="155">
        <v>3</v>
      </c>
      <c r="B65" s="156"/>
      <c r="C65" s="157"/>
      <c r="D65" s="51" t="s">
        <v>24</v>
      </c>
      <c r="E65" s="11">
        <f t="shared" si="22"/>
        <v>18719.016523989645</v>
      </c>
      <c r="F65" s="11">
        <f>SUM(F66:F66)</f>
        <v>141038.43</v>
      </c>
      <c r="G65" s="11">
        <f t="shared" si="23"/>
        <v>20213.683721547546</v>
      </c>
      <c r="H65" s="11">
        <f>SUM(H66:H66)</f>
        <v>152300</v>
      </c>
      <c r="I65" s="11">
        <f>SUM(I66:I66)</f>
        <v>29920</v>
      </c>
      <c r="J65" s="11">
        <f>SUM(J66:J66)</f>
        <v>29920</v>
      </c>
      <c r="K65" s="11">
        <f>SUM(K66:K66)</f>
        <v>29920</v>
      </c>
    </row>
    <row r="66" spans="1:11">
      <c r="A66" s="146">
        <v>31</v>
      </c>
      <c r="B66" s="147"/>
      <c r="C66" s="148"/>
      <c r="D66" s="51" t="s">
        <v>25</v>
      </c>
      <c r="E66" s="10">
        <f t="shared" si="22"/>
        <v>18719.016523989645</v>
      </c>
      <c r="F66" s="10">
        <v>141038.43</v>
      </c>
      <c r="G66" s="11">
        <f t="shared" si="23"/>
        <v>20213.683721547546</v>
      </c>
      <c r="H66" s="11">
        <v>152300</v>
      </c>
      <c r="I66" s="11">
        <v>29920</v>
      </c>
      <c r="J66" s="11">
        <v>29920</v>
      </c>
      <c r="K66" s="11">
        <v>29920</v>
      </c>
    </row>
    <row r="67" spans="1:11" ht="15" customHeight="1">
      <c r="A67" s="161" t="s">
        <v>163</v>
      </c>
      <c r="B67" s="162"/>
      <c r="C67" s="163"/>
      <c r="D67" s="50" t="s">
        <v>164</v>
      </c>
      <c r="E67" s="62">
        <f t="shared" si="22"/>
        <v>61.392262260269426</v>
      </c>
      <c r="F67" s="62">
        <f>F68</f>
        <v>462.56</v>
      </c>
      <c r="G67" s="11">
        <f t="shared" si="23"/>
        <v>0</v>
      </c>
      <c r="H67" s="11"/>
      <c r="I67" s="61">
        <v>0</v>
      </c>
      <c r="J67" s="61">
        <v>0</v>
      </c>
      <c r="K67" s="61">
        <v>0</v>
      </c>
    </row>
    <row r="68" spans="1:11" ht="15" customHeight="1">
      <c r="A68" s="166" t="s">
        <v>102</v>
      </c>
      <c r="B68" s="167"/>
      <c r="C68" s="168"/>
      <c r="D68" s="63" t="s">
        <v>103</v>
      </c>
      <c r="E68" s="10">
        <f t="shared" si="22"/>
        <v>61.392262260269426</v>
      </c>
      <c r="F68" s="10">
        <f>F69</f>
        <v>462.56</v>
      </c>
      <c r="G68" s="11">
        <f t="shared" si="23"/>
        <v>0</v>
      </c>
      <c r="H68" s="11"/>
      <c r="I68" s="11"/>
      <c r="J68" s="11"/>
      <c r="K68" s="11"/>
    </row>
    <row r="69" spans="1:11">
      <c r="A69" s="155">
        <v>3</v>
      </c>
      <c r="B69" s="156"/>
      <c r="C69" s="157"/>
      <c r="D69" s="51" t="s">
        <v>24</v>
      </c>
      <c r="E69" s="10">
        <f t="shared" si="22"/>
        <v>61.392262260269426</v>
      </c>
      <c r="F69" s="10">
        <f>SUM(F70:F70)</f>
        <v>462.56</v>
      </c>
      <c r="G69" s="11">
        <f t="shared" si="23"/>
        <v>0</v>
      </c>
      <c r="H69" s="11"/>
      <c r="I69" s="11"/>
      <c r="J69" s="11"/>
      <c r="K69" s="11"/>
    </row>
    <row r="70" spans="1:11">
      <c r="A70" s="146">
        <v>32</v>
      </c>
      <c r="B70" s="147"/>
      <c r="C70" s="148"/>
      <c r="D70" s="51" t="s">
        <v>37</v>
      </c>
      <c r="E70" s="10">
        <f t="shared" si="22"/>
        <v>61.392262260269426</v>
      </c>
      <c r="F70" s="10">
        <v>462.56</v>
      </c>
      <c r="G70" s="11">
        <f t="shared" si="23"/>
        <v>0</v>
      </c>
      <c r="H70" s="11"/>
      <c r="I70" s="11"/>
      <c r="J70" s="11"/>
      <c r="K70" s="11"/>
    </row>
    <row r="71" spans="1:11" ht="15" customHeight="1">
      <c r="A71" s="152" t="s">
        <v>106</v>
      </c>
      <c r="B71" s="153"/>
      <c r="C71" s="154"/>
      <c r="D71" s="50" t="s">
        <v>107</v>
      </c>
      <c r="E71" s="61">
        <f t="shared" si="22"/>
        <v>4351.838874510584</v>
      </c>
      <c r="F71" s="61">
        <f>F72</f>
        <v>32788.93</v>
      </c>
      <c r="G71" s="61">
        <f t="shared" si="23"/>
        <v>2521.7333598778951</v>
      </c>
      <c r="H71" s="61">
        <f>H72</f>
        <v>19000</v>
      </c>
      <c r="I71" s="61">
        <f>I72</f>
        <v>9158</v>
      </c>
      <c r="J71" s="61">
        <f t="shared" ref="J71:K71" si="28">J72</f>
        <v>9158</v>
      </c>
      <c r="K71" s="61">
        <f t="shared" si="28"/>
        <v>9158</v>
      </c>
    </row>
    <row r="72" spans="1:11" ht="15" customHeight="1">
      <c r="A72" s="158" t="s">
        <v>86</v>
      </c>
      <c r="B72" s="159"/>
      <c r="C72" s="160"/>
      <c r="D72" s="63" t="s">
        <v>108</v>
      </c>
      <c r="E72" s="61">
        <f t="shared" si="22"/>
        <v>4351.838874510584</v>
      </c>
      <c r="F72" s="61">
        <f>F73</f>
        <v>32788.93</v>
      </c>
      <c r="G72" s="61">
        <f t="shared" si="23"/>
        <v>2521.7333598778951</v>
      </c>
      <c r="H72" s="61">
        <f>H73</f>
        <v>19000</v>
      </c>
      <c r="I72" s="11">
        <f>I73+I76</f>
        <v>9158</v>
      </c>
      <c r="J72" s="11">
        <f>J73+J76</f>
        <v>9158</v>
      </c>
      <c r="K72" s="11">
        <f>K73+K76</f>
        <v>9158</v>
      </c>
    </row>
    <row r="73" spans="1:11">
      <c r="A73" s="155">
        <v>3</v>
      </c>
      <c r="B73" s="156"/>
      <c r="C73" s="157"/>
      <c r="D73" s="51" t="s">
        <v>24</v>
      </c>
      <c r="E73" s="11">
        <f t="shared" si="22"/>
        <v>4351.838874510584</v>
      </c>
      <c r="F73" s="11">
        <f>SUM(F74:F74)</f>
        <v>32788.93</v>
      </c>
      <c r="G73" s="11">
        <f t="shared" si="23"/>
        <v>2521.7333598778951</v>
      </c>
      <c r="H73" s="11">
        <f>SUM(H74:H74)</f>
        <v>19000</v>
      </c>
      <c r="I73" s="11">
        <f>SUM(I74:I74)</f>
        <v>2522</v>
      </c>
      <c r="J73" s="11">
        <f>SUM(J74:J74)</f>
        <v>2522</v>
      </c>
      <c r="K73" s="11">
        <f>SUM(K74:K74)</f>
        <v>2522</v>
      </c>
    </row>
    <row r="74" spans="1:11">
      <c r="A74" s="146">
        <v>32</v>
      </c>
      <c r="B74" s="147"/>
      <c r="C74" s="148"/>
      <c r="D74" s="51" t="s">
        <v>37</v>
      </c>
      <c r="E74" s="10">
        <f t="shared" si="22"/>
        <v>4351.838874510584</v>
      </c>
      <c r="F74" s="10">
        <v>32788.93</v>
      </c>
      <c r="G74" s="11">
        <f t="shared" si="23"/>
        <v>2521.7333598778951</v>
      </c>
      <c r="H74" s="11">
        <v>19000</v>
      </c>
      <c r="I74" s="11">
        <v>2522</v>
      </c>
      <c r="J74" s="11">
        <v>2522</v>
      </c>
      <c r="K74" s="11">
        <v>2522</v>
      </c>
    </row>
    <row r="75" spans="1:11">
      <c r="A75" s="86">
        <v>37</v>
      </c>
      <c r="B75" s="87"/>
      <c r="C75" s="88"/>
      <c r="D75" s="85" t="s">
        <v>73</v>
      </c>
      <c r="E75" s="10"/>
      <c r="F75" s="10"/>
      <c r="G75" s="11"/>
      <c r="H75" s="11"/>
      <c r="I75" s="11">
        <v>2522</v>
      </c>
      <c r="J75" s="11">
        <v>2522</v>
      </c>
      <c r="K75" s="11">
        <v>2522</v>
      </c>
    </row>
    <row r="76" spans="1:11" ht="25.5">
      <c r="A76" s="56">
        <v>4</v>
      </c>
      <c r="B76" s="57"/>
      <c r="C76" s="58"/>
      <c r="D76" s="55" t="s">
        <v>26</v>
      </c>
      <c r="E76" s="10">
        <f t="shared" si="22"/>
        <v>0</v>
      </c>
      <c r="F76" s="10"/>
      <c r="G76" s="11">
        <f t="shared" si="23"/>
        <v>0</v>
      </c>
      <c r="H76" s="11"/>
      <c r="I76" s="11">
        <f>I77</f>
        <v>6636</v>
      </c>
      <c r="J76" s="11">
        <f t="shared" ref="J76:K76" si="29">J77</f>
        <v>6636</v>
      </c>
      <c r="K76" s="11">
        <f t="shared" si="29"/>
        <v>6636</v>
      </c>
    </row>
    <row r="77" spans="1:11" ht="25.5">
      <c r="A77" s="56">
        <v>42</v>
      </c>
      <c r="B77" s="57"/>
      <c r="C77" s="58"/>
      <c r="D77" s="55" t="s">
        <v>56</v>
      </c>
      <c r="E77" s="10">
        <f t="shared" si="22"/>
        <v>0</v>
      </c>
      <c r="F77" s="10"/>
      <c r="G77" s="11">
        <f t="shared" si="23"/>
        <v>0</v>
      </c>
      <c r="H77" s="11"/>
      <c r="I77" s="11">
        <v>6636</v>
      </c>
      <c r="J77" s="11">
        <v>6636</v>
      </c>
      <c r="K77" s="11">
        <v>6636</v>
      </c>
    </row>
    <row r="78" spans="1:11" ht="15" customHeight="1">
      <c r="A78" s="152" t="s">
        <v>109</v>
      </c>
      <c r="B78" s="153"/>
      <c r="C78" s="154"/>
      <c r="D78" s="50" t="s">
        <v>110</v>
      </c>
      <c r="E78" s="61">
        <f t="shared" si="22"/>
        <v>226.33485964563008</v>
      </c>
      <c r="F78" s="61">
        <f>F79</f>
        <v>1705.32</v>
      </c>
      <c r="G78" s="61">
        <f t="shared" si="23"/>
        <v>132.72280841462606</v>
      </c>
      <c r="H78" s="61">
        <f>H79</f>
        <v>1000</v>
      </c>
      <c r="I78" s="61">
        <f>I79</f>
        <v>133</v>
      </c>
      <c r="J78" s="61">
        <f t="shared" ref="J78:K79" si="30">J79</f>
        <v>133</v>
      </c>
      <c r="K78" s="61">
        <f t="shared" si="30"/>
        <v>133</v>
      </c>
    </row>
    <row r="79" spans="1:11" ht="15" customHeight="1">
      <c r="A79" s="158" t="s">
        <v>111</v>
      </c>
      <c r="B79" s="159"/>
      <c r="C79" s="160"/>
      <c r="D79" s="63" t="s">
        <v>79</v>
      </c>
      <c r="E79" s="61">
        <f t="shared" si="22"/>
        <v>226.33485964563008</v>
      </c>
      <c r="F79" s="61">
        <f>F80</f>
        <v>1705.32</v>
      </c>
      <c r="G79" s="61">
        <f t="shared" si="23"/>
        <v>132.72280841462606</v>
      </c>
      <c r="H79" s="61">
        <f>H80</f>
        <v>1000</v>
      </c>
      <c r="I79" s="11">
        <f>I80</f>
        <v>133</v>
      </c>
      <c r="J79" s="11">
        <f t="shared" si="30"/>
        <v>133</v>
      </c>
      <c r="K79" s="11">
        <f t="shared" si="30"/>
        <v>133</v>
      </c>
    </row>
    <row r="80" spans="1:11">
      <c r="A80" s="155">
        <v>3</v>
      </c>
      <c r="B80" s="156"/>
      <c r="C80" s="157"/>
      <c r="D80" s="51" t="s">
        <v>24</v>
      </c>
      <c r="E80" s="11">
        <f t="shared" si="22"/>
        <v>226.33485964563008</v>
      </c>
      <c r="F80" s="11">
        <f>SUM(F81:F81)</f>
        <v>1705.32</v>
      </c>
      <c r="G80" s="11">
        <f t="shared" si="23"/>
        <v>132.72280841462606</v>
      </c>
      <c r="H80" s="11">
        <f>SUM(H81:H81)</f>
        <v>1000</v>
      </c>
      <c r="I80" s="11">
        <f>SUM(I81:I81)</f>
        <v>133</v>
      </c>
      <c r="J80" s="11">
        <f>SUM(J81:J81)</f>
        <v>133</v>
      </c>
      <c r="K80" s="11">
        <f>SUM(K81:K81)</f>
        <v>133</v>
      </c>
    </row>
    <row r="81" spans="1:11">
      <c r="A81" s="146">
        <v>32</v>
      </c>
      <c r="B81" s="147"/>
      <c r="C81" s="148"/>
      <c r="D81" s="51" t="s">
        <v>37</v>
      </c>
      <c r="E81" s="10">
        <f t="shared" si="22"/>
        <v>226.33485964563008</v>
      </c>
      <c r="F81" s="10">
        <v>1705.32</v>
      </c>
      <c r="G81" s="11">
        <f t="shared" si="23"/>
        <v>132.72280841462606</v>
      </c>
      <c r="H81" s="11">
        <v>1000</v>
      </c>
      <c r="I81" s="11">
        <v>133</v>
      </c>
      <c r="J81" s="11">
        <v>133</v>
      </c>
      <c r="K81" s="11">
        <v>133</v>
      </c>
    </row>
    <row r="82" spans="1:11" ht="15" customHeight="1">
      <c r="A82" s="152" t="s">
        <v>112</v>
      </c>
      <c r="B82" s="153"/>
      <c r="C82" s="154"/>
      <c r="D82" s="50" t="s">
        <v>113</v>
      </c>
      <c r="E82" s="61">
        <f t="shared" si="22"/>
        <v>9995.1781803702961</v>
      </c>
      <c r="F82" s="61">
        <f>F83</f>
        <v>75308.67</v>
      </c>
      <c r="G82" s="61">
        <f t="shared" si="23"/>
        <v>3795.8232132191915</v>
      </c>
      <c r="H82" s="61">
        <f>H83</f>
        <v>28599.63</v>
      </c>
      <c r="I82" s="61">
        <v>0</v>
      </c>
      <c r="J82" s="61">
        <v>0</v>
      </c>
      <c r="K82" s="61">
        <v>0</v>
      </c>
    </row>
    <row r="83" spans="1:11" ht="15" customHeight="1">
      <c r="A83" s="158" t="s">
        <v>114</v>
      </c>
      <c r="B83" s="159"/>
      <c r="C83" s="160"/>
      <c r="D83" s="63" t="s">
        <v>115</v>
      </c>
      <c r="E83" s="61">
        <f t="shared" si="22"/>
        <v>9995.1781803702961</v>
      </c>
      <c r="F83" s="61">
        <f>F84</f>
        <v>75308.67</v>
      </c>
      <c r="G83" s="61">
        <f t="shared" si="23"/>
        <v>3795.8232132191915</v>
      </c>
      <c r="H83" s="61">
        <f>H84</f>
        <v>28599.63</v>
      </c>
      <c r="I83" s="11"/>
      <c r="J83" s="11"/>
      <c r="K83" s="11"/>
    </row>
    <row r="84" spans="1:11">
      <c r="A84" s="155">
        <v>3</v>
      </c>
      <c r="B84" s="156"/>
      <c r="C84" s="157"/>
      <c r="D84" s="51" t="s">
        <v>24</v>
      </c>
      <c r="E84" s="11">
        <f t="shared" si="22"/>
        <v>9995.1781803702961</v>
      </c>
      <c r="F84" s="11">
        <f>SUM(F85:F86)</f>
        <v>75308.67</v>
      </c>
      <c r="G84" s="11">
        <f t="shared" si="23"/>
        <v>3795.8232132191915</v>
      </c>
      <c r="H84" s="11">
        <f>SUM(H85:H86)</f>
        <v>28599.63</v>
      </c>
      <c r="I84" s="11"/>
      <c r="J84" s="11"/>
      <c r="K84" s="11"/>
    </row>
    <row r="85" spans="1:11">
      <c r="A85" s="146">
        <v>31</v>
      </c>
      <c r="B85" s="147"/>
      <c r="C85" s="148"/>
      <c r="D85" s="51" t="s">
        <v>25</v>
      </c>
      <c r="E85" s="10">
        <f t="shared" si="22"/>
        <v>9419.617758311766</v>
      </c>
      <c r="F85" s="10">
        <v>70972.11</v>
      </c>
      <c r="G85" s="11">
        <f t="shared" si="23"/>
        <v>3530.3775963899398</v>
      </c>
      <c r="H85" s="11">
        <v>26599.63</v>
      </c>
      <c r="I85" s="11"/>
      <c r="J85" s="11"/>
      <c r="K85" s="11"/>
    </row>
    <row r="86" spans="1:11">
      <c r="A86" s="146">
        <v>32</v>
      </c>
      <c r="B86" s="147"/>
      <c r="C86" s="148"/>
      <c r="D86" s="51" t="s">
        <v>37</v>
      </c>
      <c r="E86" s="10">
        <f t="shared" si="22"/>
        <v>575.56042205853078</v>
      </c>
      <c r="F86" s="10">
        <v>4336.5600000000004</v>
      </c>
      <c r="G86" s="11">
        <f t="shared" si="23"/>
        <v>265.44561682925212</v>
      </c>
      <c r="H86" s="11">
        <v>2000</v>
      </c>
      <c r="I86" s="11"/>
      <c r="J86" s="11"/>
      <c r="K86" s="11"/>
    </row>
    <row r="87" spans="1:11" ht="37.5" customHeight="1">
      <c r="A87" s="152" t="s">
        <v>112</v>
      </c>
      <c r="B87" s="153"/>
      <c r="C87" s="154"/>
      <c r="D87" s="50" t="s">
        <v>118</v>
      </c>
      <c r="E87" s="61">
        <f t="shared" si="22"/>
        <v>0</v>
      </c>
      <c r="F87" s="61">
        <f>F88+F186+F192</f>
        <v>0</v>
      </c>
      <c r="G87" s="61">
        <f t="shared" si="23"/>
        <v>265.44561682925212</v>
      </c>
      <c r="H87" s="61">
        <f>H88+H186+H192</f>
        <v>2000</v>
      </c>
      <c r="I87" s="61">
        <f>I88</f>
        <v>266</v>
      </c>
      <c r="J87" s="61">
        <f t="shared" ref="J87:K88" si="31">J88</f>
        <v>266</v>
      </c>
      <c r="K87" s="61">
        <f t="shared" si="31"/>
        <v>266</v>
      </c>
    </row>
    <row r="88" spans="1:11" ht="33" customHeight="1">
      <c r="A88" s="158" t="s">
        <v>116</v>
      </c>
      <c r="B88" s="159"/>
      <c r="C88" s="160"/>
      <c r="D88" s="64" t="s">
        <v>117</v>
      </c>
      <c r="E88" s="61">
        <f t="shared" si="22"/>
        <v>0</v>
      </c>
      <c r="F88" s="61">
        <f>F89</f>
        <v>0</v>
      </c>
      <c r="G88" s="61">
        <f t="shared" si="23"/>
        <v>265.44561682925212</v>
      </c>
      <c r="H88" s="61">
        <f>H89</f>
        <v>2000</v>
      </c>
      <c r="I88" s="61">
        <f>I89</f>
        <v>266</v>
      </c>
      <c r="J88" s="61">
        <f t="shared" si="31"/>
        <v>266</v>
      </c>
      <c r="K88" s="61">
        <f t="shared" si="31"/>
        <v>266</v>
      </c>
    </row>
    <row r="89" spans="1:11">
      <c r="A89" s="155">
        <v>3</v>
      </c>
      <c r="B89" s="156"/>
      <c r="C89" s="157"/>
      <c r="D89" s="51" t="s">
        <v>24</v>
      </c>
      <c r="E89" s="10">
        <f t="shared" si="22"/>
        <v>0</v>
      </c>
      <c r="F89" s="10">
        <v>0</v>
      </c>
      <c r="G89" s="11">
        <f t="shared" si="23"/>
        <v>265.44561682925212</v>
      </c>
      <c r="H89" s="11">
        <f>SUM(H90:H90)</f>
        <v>2000</v>
      </c>
      <c r="I89" s="11">
        <f>SUM(I90:I90)</f>
        <v>266</v>
      </c>
      <c r="J89" s="11">
        <f>SUM(J90:J90)</f>
        <v>266</v>
      </c>
      <c r="K89" s="11">
        <f>SUM(K90:K90)</f>
        <v>266</v>
      </c>
    </row>
    <row r="90" spans="1:11">
      <c r="A90" s="146">
        <v>32</v>
      </c>
      <c r="B90" s="147"/>
      <c r="C90" s="148"/>
      <c r="D90" s="51" t="s">
        <v>37</v>
      </c>
      <c r="E90" s="10">
        <f t="shared" si="22"/>
        <v>0</v>
      </c>
      <c r="F90" s="10"/>
      <c r="G90" s="11">
        <f t="shared" si="23"/>
        <v>265.44561682925212</v>
      </c>
      <c r="H90" s="11">
        <v>2000</v>
      </c>
      <c r="I90" s="11">
        <v>266</v>
      </c>
      <c r="J90" s="11">
        <v>266</v>
      </c>
      <c r="K90" s="11">
        <v>266</v>
      </c>
    </row>
    <row r="91" spans="1:11" ht="18.75" customHeight="1">
      <c r="A91" s="152" t="s">
        <v>119</v>
      </c>
      <c r="B91" s="153"/>
      <c r="C91" s="154"/>
      <c r="D91" s="50" t="s">
        <v>120</v>
      </c>
      <c r="E91" s="61">
        <f t="shared" si="22"/>
        <v>0</v>
      </c>
      <c r="F91" s="61">
        <f>F92+F193+F199</f>
        <v>0</v>
      </c>
      <c r="G91" s="61">
        <f t="shared" si="23"/>
        <v>530.89123365850423</v>
      </c>
      <c r="H91" s="61">
        <f>H92+H193+H199</f>
        <v>4000</v>
      </c>
      <c r="I91" s="61">
        <f>I92</f>
        <v>531</v>
      </c>
      <c r="J91" s="61">
        <f t="shared" ref="J91:K92" si="32">J92</f>
        <v>531</v>
      </c>
      <c r="K91" s="61">
        <f t="shared" si="32"/>
        <v>531</v>
      </c>
    </row>
    <row r="92" spans="1:11" ht="17.25" customHeight="1">
      <c r="A92" s="158" t="s">
        <v>100</v>
      </c>
      <c r="B92" s="159"/>
      <c r="C92" s="160"/>
      <c r="D92" s="64" t="s">
        <v>101</v>
      </c>
      <c r="E92" s="61">
        <f t="shared" ref="E92:E133" si="33">F92/$B$6</f>
        <v>0</v>
      </c>
      <c r="F92" s="61">
        <f>F93</f>
        <v>0</v>
      </c>
      <c r="G92" s="61">
        <f t="shared" ref="G92:G133" si="34">H92/$B$6</f>
        <v>530.89123365850423</v>
      </c>
      <c r="H92" s="61">
        <f>H93</f>
        <v>4000</v>
      </c>
      <c r="I92" s="61">
        <f>I93</f>
        <v>531</v>
      </c>
      <c r="J92" s="61">
        <f t="shared" si="32"/>
        <v>531</v>
      </c>
      <c r="K92" s="61">
        <f t="shared" si="32"/>
        <v>531</v>
      </c>
    </row>
    <row r="93" spans="1:11">
      <c r="A93" s="155">
        <v>3</v>
      </c>
      <c r="B93" s="156"/>
      <c r="C93" s="157"/>
      <c r="D93" s="51" t="s">
        <v>24</v>
      </c>
      <c r="E93" s="10">
        <f t="shared" si="33"/>
        <v>0</v>
      </c>
      <c r="F93" s="10">
        <v>0</v>
      </c>
      <c r="G93" s="11">
        <f t="shared" si="34"/>
        <v>530.89123365850423</v>
      </c>
      <c r="H93" s="11">
        <f>SUM(H94:H94)</f>
        <v>4000</v>
      </c>
      <c r="I93" s="11">
        <f>SUM(I94:I94)</f>
        <v>531</v>
      </c>
      <c r="J93" s="11">
        <f>SUM(J94:J94)</f>
        <v>531</v>
      </c>
      <c r="K93" s="11">
        <f>SUM(K94:K94)</f>
        <v>531</v>
      </c>
    </row>
    <row r="94" spans="1:11">
      <c r="A94" s="146">
        <v>32</v>
      </c>
      <c r="B94" s="147"/>
      <c r="C94" s="148"/>
      <c r="D94" s="51" t="s">
        <v>37</v>
      </c>
      <c r="E94" s="10">
        <f t="shared" si="33"/>
        <v>0</v>
      </c>
      <c r="F94" s="10"/>
      <c r="G94" s="11">
        <f t="shared" si="34"/>
        <v>530.89123365850423</v>
      </c>
      <c r="H94" s="11">
        <v>4000</v>
      </c>
      <c r="I94" s="11">
        <v>531</v>
      </c>
      <c r="J94" s="11">
        <v>531</v>
      </c>
      <c r="K94" s="11">
        <v>531</v>
      </c>
    </row>
    <row r="95" spans="1:11">
      <c r="A95" s="152" t="s">
        <v>121</v>
      </c>
      <c r="B95" s="153"/>
      <c r="C95" s="154"/>
      <c r="D95" s="50" t="s">
        <v>122</v>
      </c>
      <c r="E95" s="61">
        <f t="shared" si="33"/>
        <v>88.856593005507989</v>
      </c>
      <c r="F95" s="61">
        <f>F96+F200+F206</f>
        <v>669.49</v>
      </c>
      <c r="G95" s="61">
        <f t="shared" si="34"/>
        <v>929.05965890238235</v>
      </c>
      <c r="H95" s="61">
        <f>H96+H200+H206</f>
        <v>7000</v>
      </c>
      <c r="I95" s="61">
        <f>I96</f>
        <v>930</v>
      </c>
      <c r="J95" s="61">
        <f t="shared" ref="J95:K95" si="35">J96</f>
        <v>930</v>
      </c>
      <c r="K95" s="61">
        <f t="shared" si="35"/>
        <v>930</v>
      </c>
    </row>
    <row r="96" spans="1:11">
      <c r="A96" s="158" t="s">
        <v>92</v>
      </c>
      <c r="B96" s="159"/>
      <c r="C96" s="160"/>
      <c r="D96" s="64" t="s">
        <v>93</v>
      </c>
      <c r="E96" s="61">
        <f t="shared" si="33"/>
        <v>88.856593005507989</v>
      </c>
      <c r="F96" s="61">
        <f>F97+F99</f>
        <v>669.49</v>
      </c>
      <c r="G96" s="61">
        <f t="shared" si="34"/>
        <v>929.05965890238235</v>
      </c>
      <c r="H96" s="61">
        <f>H97+H99</f>
        <v>7000</v>
      </c>
      <c r="I96" s="11">
        <f>I97+I99</f>
        <v>930</v>
      </c>
      <c r="J96" s="11">
        <f>J97+J99</f>
        <v>930</v>
      </c>
      <c r="K96" s="11">
        <f>K97+K99</f>
        <v>930</v>
      </c>
    </row>
    <row r="97" spans="1:11">
      <c r="A97" s="155">
        <v>3</v>
      </c>
      <c r="B97" s="156"/>
      <c r="C97" s="157"/>
      <c r="D97" s="51" t="s">
        <v>24</v>
      </c>
      <c r="E97" s="11">
        <f t="shared" si="33"/>
        <v>88.856593005507989</v>
      </c>
      <c r="F97" s="11">
        <f>SUM(F98:F98)</f>
        <v>669.49</v>
      </c>
      <c r="G97" s="11">
        <f t="shared" si="34"/>
        <v>434.50129404738203</v>
      </c>
      <c r="H97" s="11">
        <f>SUM(H98:H98)</f>
        <v>3273.75</v>
      </c>
      <c r="I97" s="11">
        <f>SUM(I98:I98)</f>
        <v>665</v>
      </c>
      <c r="J97" s="11">
        <f>SUM(J98:J98)</f>
        <v>665</v>
      </c>
      <c r="K97" s="11">
        <f>SUM(K98:K98)</f>
        <v>665</v>
      </c>
    </row>
    <row r="98" spans="1:11">
      <c r="A98" s="146">
        <v>32</v>
      </c>
      <c r="B98" s="147"/>
      <c r="C98" s="148"/>
      <c r="D98" s="51" t="s">
        <v>37</v>
      </c>
      <c r="E98" s="10">
        <f t="shared" si="33"/>
        <v>88.856593005507989</v>
      </c>
      <c r="F98" s="10">
        <v>669.49</v>
      </c>
      <c r="G98" s="11">
        <f t="shared" si="34"/>
        <v>434.50129404738203</v>
      </c>
      <c r="H98" s="11">
        <v>3273.75</v>
      </c>
      <c r="I98" s="11">
        <v>665</v>
      </c>
      <c r="J98" s="11">
        <v>665</v>
      </c>
      <c r="K98" s="11">
        <v>665</v>
      </c>
    </row>
    <row r="99" spans="1:11" ht="25.5">
      <c r="A99" s="52">
        <v>4</v>
      </c>
      <c r="B99" s="53"/>
      <c r="C99" s="54"/>
      <c r="D99" s="51" t="s">
        <v>26</v>
      </c>
      <c r="E99" s="10">
        <f t="shared" si="33"/>
        <v>0</v>
      </c>
      <c r="F99" s="10"/>
      <c r="G99" s="11">
        <f t="shared" si="34"/>
        <v>494.55836485500032</v>
      </c>
      <c r="H99" s="11">
        <f>H100</f>
        <v>3726.25</v>
      </c>
      <c r="I99" s="11">
        <f>I100</f>
        <v>265</v>
      </c>
      <c r="J99" s="11">
        <f t="shared" ref="J99:K99" si="36">J100</f>
        <v>265</v>
      </c>
      <c r="K99" s="11">
        <f t="shared" si="36"/>
        <v>265</v>
      </c>
    </row>
    <row r="100" spans="1:11" ht="25.5">
      <c r="A100" s="52">
        <v>42</v>
      </c>
      <c r="B100" s="53"/>
      <c r="C100" s="54"/>
      <c r="D100" s="51" t="s">
        <v>56</v>
      </c>
      <c r="E100" s="10">
        <f t="shared" si="33"/>
        <v>0</v>
      </c>
      <c r="F100" s="10"/>
      <c r="G100" s="11">
        <f t="shared" si="34"/>
        <v>494.55836485500032</v>
      </c>
      <c r="H100" s="11">
        <v>3726.25</v>
      </c>
      <c r="I100" s="11">
        <v>265</v>
      </c>
      <c r="J100" s="11">
        <v>265</v>
      </c>
      <c r="K100" s="11">
        <v>265</v>
      </c>
    </row>
    <row r="101" spans="1:11" ht="30" customHeight="1">
      <c r="A101" s="152" t="s">
        <v>123</v>
      </c>
      <c r="B101" s="153"/>
      <c r="C101" s="154"/>
      <c r="D101" s="50" t="s">
        <v>124</v>
      </c>
      <c r="E101" s="61">
        <f t="shared" si="33"/>
        <v>67.887716504081226</v>
      </c>
      <c r="F101" s="61">
        <f>F102+F209+F215</f>
        <v>511.5</v>
      </c>
      <c r="G101" s="61">
        <f t="shared" si="34"/>
        <v>127.74570309907757</v>
      </c>
      <c r="H101" s="61">
        <f>H102+H209+H215</f>
        <v>962.5</v>
      </c>
      <c r="I101" s="61">
        <f>I102</f>
        <v>128</v>
      </c>
      <c r="J101" s="61">
        <f t="shared" ref="J101:K102" si="37">J102</f>
        <v>128</v>
      </c>
      <c r="K101" s="61">
        <f t="shared" si="37"/>
        <v>128</v>
      </c>
    </row>
    <row r="102" spans="1:11" ht="15" customHeight="1">
      <c r="A102" s="158" t="s">
        <v>125</v>
      </c>
      <c r="B102" s="159"/>
      <c r="C102" s="160"/>
      <c r="D102" s="64" t="s">
        <v>126</v>
      </c>
      <c r="E102" s="11">
        <f t="shared" ref="E102:H102" si="38">E103</f>
        <v>67.887716504081226</v>
      </c>
      <c r="F102" s="11">
        <f t="shared" si="38"/>
        <v>511.5</v>
      </c>
      <c r="G102" s="11">
        <f t="shared" si="38"/>
        <v>127.74570309907757</v>
      </c>
      <c r="H102" s="11">
        <f t="shared" si="38"/>
        <v>962.5</v>
      </c>
      <c r="I102" s="11">
        <f>I103</f>
        <v>128</v>
      </c>
      <c r="J102" s="11">
        <f t="shared" si="37"/>
        <v>128</v>
      </c>
      <c r="K102" s="11">
        <f t="shared" si="37"/>
        <v>128</v>
      </c>
    </row>
    <row r="103" spans="1:11">
      <c r="A103" s="155">
        <v>3</v>
      </c>
      <c r="B103" s="156"/>
      <c r="C103" s="157"/>
      <c r="D103" s="51" t="s">
        <v>24</v>
      </c>
      <c r="E103" s="11">
        <f t="shared" si="33"/>
        <v>67.887716504081226</v>
      </c>
      <c r="F103" s="11">
        <f>SUM(F104:F104)</f>
        <v>511.5</v>
      </c>
      <c r="G103" s="11">
        <f t="shared" si="34"/>
        <v>127.74570309907757</v>
      </c>
      <c r="H103" s="11">
        <f>SUM(H104:H104)</f>
        <v>962.5</v>
      </c>
      <c r="I103" s="11">
        <f>SUM(I104:I104)</f>
        <v>128</v>
      </c>
      <c r="J103" s="11">
        <f>SUM(J104:J104)</f>
        <v>128</v>
      </c>
      <c r="K103" s="11">
        <f>SUM(K104:K104)</f>
        <v>128</v>
      </c>
    </row>
    <row r="104" spans="1:11">
      <c r="A104" s="146">
        <v>32</v>
      </c>
      <c r="B104" s="147"/>
      <c r="C104" s="148"/>
      <c r="D104" s="51" t="s">
        <v>37</v>
      </c>
      <c r="E104" s="10">
        <f t="shared" si="33"/>
        <v>67.887716504081226</v>
      </c>
      <c r="F104" s="10">
        <v>511.5</v>
      </c>
      <c r="G104" s="11">
        <f t="shared" si="34"/>
        <v>127.74570309907757</v>
      </c>
      <c r="H104" s="11">
        <v>962.5</v>
      </c>
      <c r="I104" s="11">
        <v>128</v>
      </c>
      <c r="J104" s="11">
        <v>128</v>
      </c>
      <c r="K104" s="11">
        <v>128</v>
      </c>
    </row>
    <row r="105" spans="1:11" ht="25.5" customHeight="1">
      <c r="A105" s="152" t="s">
        <v>127</v>
      </c>
      <c r="B105" s="153"/>
      <c r="C105" s="154"/>
      <c r="D105" s="50" t="s">
        <v>128</v>
      </c>
      <c r="E105" s="61">
        <f t="shared" si="33"/>
        <v>723.10173203264981</v>
      </c>
      <c r="F105" s="61">
        <f>F106+F216+F222</f>
        <v>5448.21</v>
      </c>
      <c r="G105" s="61">
        <f t="shared" si="34"/>
        <v>663.61404207313024</v>
      </c>
      <c r="H105" s="61">
        <f>H106+H216+H222</f>
        <v>5000</v>
      </c>
      <c r="I105" s="61">
        <f>I106</f>
        <v>664</v>
      </c>
      <c r="J105" s="61">
        <f t="shared" ref="J105:K106" si="39">J106</f>
        <v>664</v>
      </c>
      <c r="K105" s="61">
        <f t="shared" si="39"/>
        <v>664</v>
      </c>
    </row>
    <row r="106" spans="1:11" ht="15" customHeight="1">
      <c r="A106" s="158" t="s">
        <v>129</v>
      </c>
      <c r="B106" s="159"/>
      <c r="C106" s="160"/>
      <c r="D106" s="64" t="s">
        <v>87</v>
      </c>
      <c r="E106" s="61">
        <f t="shared" si="33"/>
        <v>723.10173203264981</v>
      </c>
      <c r="F106" s="61">
        <f>F107</f>
        <v>5448.21</v>
      </c>
      <c r="G106" s="61">
        <f t="shared" si="34"/>
        <v>663.61404207313024</v>
      </c>
      <c r="H106" s="61">
        <f>H107</f>
        <v>5000</v>
      </c>
      <c r="I106" s="61">
        <f>I107</f>
        <v>664</v>
      </c>
      <c r="J106" s="61">
        <f t="shared" si="39"/>
        <v>664</v>
      </c>
      <c r="K106" s="61">
        <f t="shared" si="39"/>
        <v>664</v>
      </c>
    </row>
    <row r="107" spans="1:11">
      <c r="A107" s="155">
        <v>3</v>
      </c>
      <c r="B107" s="156"/>
      <c r="C107" s="157"/>
      <c r="D107" s="51" t="s">
        <v>24</v>
      </c>
      <c r="E107" s="11">
        <f t="shared" si="33"/>
        <v>723.10173203264981</v>
      </c>
      <c r="F107" s="11">
        <f>SUM(F108:F108)</f>
        <v>5448.21</v>
      </c>
      <c r="G107" s="11">
        <f t="shared" si="34"/>
        <v>663.61404207313024</v>
      </c>
      <c r="H107" s="11">
        <f>SUM(H108:H108)</f>
        <v>5000</v>
      </c>
      <c r="I107" s="11">
        <f>SUM(I108:I108)</f>
        <v>664</v>
      </c>
      <c r="J107" s="11">
        <f>SUM(J108:J108)</f>
        <v>664</v>
      </c>
      <c r="K107" s="11">
        <f>SUM(K108:K108)</f>
        <v>664</v>
      </c>
    </row>
    <row r="108" spans="1:11">
      <c r="A108" s="146">
        <v>32</v>
      </c>
      <c r="B108" s="147"/>
      <c r="C108" s="148"/>
      <c r="D108" s="51" t="s">
        <v>37</v>
      </c>
      <c r="E108" s="10">
        <f t="shared" si="33"/>
        <v>723.10173203264981</v>
      </c>
      <c r="F108" s="10">
        <v>5448.21</v>
      </c>
      <c r="G108" s="11">
        <f t="shared" si="34"/>
        <v>663.61404207313024</v>
      </c>
      <c r="H108" s="11">
        <v>5000</v>
      </c>
      <c r="I108" s="11">
        <v>664</v>
      </c>
      <c r="J108" s="11">
        <v>664</v>
      </c>
      <c r="K108" s="11">
        <v>664</v>
      </c>
    </row>
    <row r="109" spans="1:11" ht="25.5" customHeight="1">
      <c r="A109" s="149" t="s">
        <v>130</v>
      </c>
      <c r="B109" s="150"/>
      <c r="C109" s="151"/>
      <c r="D109" s="65" t="s">
        <v>94</v>
      </c>
      <c r="E109" s="66">
        <f t="shared" si="33"/>
        <v>46.585705753533745</v>
      </c>
      <c r="F109" s="66">
        <f>F110+F115+F119</f>
        <v>351</v>
      </c>
      <c r="G109" s="67">
        <f t="shared" si="34"/>
        <v>8562.9809542769926</v>
      </c>
      <c r="H109" s="67">
        <f>H110+H119</f>
        <v>64517.78</v>
      </c>
      <c r="I109" s="67">
        <f>I110+I115+I119</f>
        <v>13734</v>
      </c>
      <c r="J109" s="67">
        <f>J110+J115+J119</f>
        <v>0</v>
      </c>
      <c r="K109" s="67">
        <f>K110+K115+K119</f>
        <v>0</v>
      </c>
    </row>
    <row r="110" spans="1:11" ht="15" customHeight="1">
      <c r="A110" s="152" t="s">
        <v>131</v>
      </c>
      <c r="B110" s="153"/>
      <c r="C110" s="154"/>
      <c r="D110" s="50" t="s">
        <v>132</v>
      </c>
      <c r="E110" s="10">
        <f t="shared" si="33"/>
        <v>0</v>
      </c>
      <c r="F110" s="10"/>
      <c r="G110" s="61">
        <f t="shared" si="34"/>
        <v>716.7031654389807</v>
      </c>
      <c r="H110" s="61">
        <f>H111</f>
        <v>5400</v>
      </c>
      <c r="I110" s="61">
        <f>I111</f>
        <v>2124</v>
      </c>
      <c r="J110" s="61">
        <f t="shared" ref="J110:K111" si="40">J111</f>
        <v>0</v>
      </c>
      <c r="K110" s="61">
        <f t="shared" si="40"/>
        <v>0</v>
      </c>
    </row>
    <row r="111" spans="1:11" ht="15" customHeight="1">
      <c r="A111" s="158" t="s">
        <v>92</v>
      </c>
      <c r="B111" s="159"/>
      <c r="C111" s="160"/>
      <c r="D111" s="63" t="s">
        <v>93</v>
      </c>
      <c r="E111" s="10">
        <f t="shared" si="33"/>
        <v>0</v>
      </c>
      <c r="F111" s="10"/>
      <c r="G111" s="11">
        <f t="shared" si="34"/>
        <v>716.7031654389807</v>
      </c>
      <c r="H111" s="11">
        <f>H112</f>
        <v>5400</v>
      </c>
      <c r="I111" s="11">
        <f>I112</f>
        <v>2124</v>
      </c>
      <c r="J111" s="11">
        <f t="shared" si="40"/>
        <v>0</v>
      </c>
      <c r="K111" s="11">
        <f t="shared" si="40"/>
        <v>0</v>
      </c>
    </row>
    <row r="112" spans="1:11">
      <c r="A112" s="155">
        <v>3</v>
      </c>
      <c r="B112" s="156"/>
      <c r="C112" s="157"/>
      <c r="D112" s="51" t="s">
        <v>24</v>
      </c>
      <c r="E112" s="10">
        <f t="shared" si="33"/>
        <v>0</v>
      </c>
      <c r="F112" s="10"/>
      <c r="G112" s="11">
        <f t="shared" si="34"/>
        <v>716.7031654389807</v>
      </c>
      <c r="H112" s="11">
        <f>SUM(H113:H114)</f>
        <v>5400</v>
      </c>
      <c r="I112" s="11">
        <f>SUM(I113:I114)</f>
        <v>2124</v>
      </c>
      <c r="J112" s="11">
        <f>SUM(J113:J114)</f>
        <v>0</v>
      </c>
      <c r="K112" s="11">
        <f>SUM(K113:K114)</f>
        <v>0</v>
      </c>
    </row>
    <row r="113" spans="1:11">
      <c r="A113" s="146">
        <v>31</v>
      </c>
      <c r="B113" s="147"/>
      <c r="C113" s="148"/>
      <c r="D113" s="51" t="s">
        <v>25</v>
      </c>
      <c r="E113" s="10">
        <f t="shared" si="33"/>
        <v>0</v>
      </c>
      <c r="F113" s="10"/>
      <c r="G113" s="11">
        <f t="shared" si="34"/>
        <v>690.15860375605541</v>
      </c>
      <c r="H113" s="11">
        <v>5200</v>
      </c>
      <c r="I113" s="11">
        <v>2124</v>
      </c>
      <c r="J113" s="11">
        <v>0</v>
      </c>
      <c r="K113" s="11">
        <v>0</v>
      </c>
    </row>
    <row r="114" spans="1:11">
      <c r="A114" s="146">
        <v>32</v>
      </c>
      <c r="B114" s="147"/>
      <c r="C114" s="148"/>
      <c r="D114" s="51" t="s">
        <v>37</v>
      </c>
      <c r="E114" s="10">
        <f t="shared" si="33"/>
        <v>0</v>
      </c>
      <c r="F114" s="10"/>
      <c r="G114" s="11">
        <f t="shared" si="34"/>
        <v>26.54456168292521</v>
      </c>
      <c r="H114" s="11">
        <v>200</v>
      </c>
      <c r="I114" s="11"/>
      <c r="J114" s="11"/>
      <c r="K114" s="11"/>
    </row>
    <row r="115" spans="1:11" ht="15" customHeight="1">
      <c r="A115" s="152" t="s">
        <v>165</v>
      </c>
      <c r="B115" s="153"/>
      <c r="C115" s="154"/>
      <c r="D115" s="50" t="s">
        <v>166</v>
      </c>
      <c r="E115" s="61">
        <f t="shared" si="33"/>
        <v>46.585705753533745</v>
      </c>
      <c r="F115" s="61">
        <f>F116</f>
        <v>351</v>
      </c>
      <c r="G115" s="61">
        <f t="shared" si="34"/>
        <v>0</v>
      </c>
      <c r="H115" s="61">
        <f>H116</f>
        <v>0</v>
      </c>
      <c r="I115" s="11">
        <v>0</v>
      </c>
      <c r="J115" s="11">
        <v>0</v>
      </c>
      <c r="K115" s="11">
        <v>0</v>
      </c>
    </row>
    <row r="116" spans="1:11" ht="15" customHeight="1">
      <c r="A116" s="158" t="s">
        <v>129</v>
      </c>
      <c r="B116" s="159"/>
      <c r="C116" s="160"/>
      <c r="D116" s="63" t="s">
        <v>167</v>
      </c>
      <c r="E116" s="11">
        <f t="shared" si="33"/>
        <v>46.585705753533745</v>
      </c>
      <c r="F116" s="11">
        <f>F117</f>
        <v>351</v>
      </c>
      <c r="G116" s="11">
        <f t="shared" si="34"/>
        <v>0</v>
      </c>
      <c r="H116" s="11">
        <f>H117</f>
        <v>0</v>
      </c>
      <c r="I116" s="11"/>
      <c r="J116" s="11"/>
      <c r="K116" s="11"/>
    </row>
    <row r="117" spans="1:11">
      <c r="A117" s="155">
        <v>3</v>
      </c>
      <c r="B117" s="156"/>
      <c r="C117" s="157"/>
      <c r="D117" s="51" t="s">
        <v>24</v>
      </c>
      <c r="E117" s="11">
        <f t="shared" si="33"/>
        <v>46.585705753533745</v>
      </c>
      <c r="F117" s="11">
        <f>SUM(F118:F118)</f>
        <v>351</v>
      </c>
      <c r="G117" s="11">
        <f t="shared" si="34"/>
        <v>0</v>
      </c>
      <c r="H117" s="11">
        <f>SUM(H118:H118)</f>
        <v>0</v>
      </c>
      <c r="I117" s="11"/>
      <c r="J117" s="11"/>
      <c r="K117" s="11"/>
    </row>
    <row r="118" spans="1:11">
      <c r="A118" s="146">
        <v>32</v>
      </c>
      <c r="B118" s="147"/>
      <c r="C118" s="148"/>
      <c r="D118" s="51" t="s">
        <v>37</v>
      </c>
      <c r="E118" s="10">
        <f t="shared" si="33"/>
        <v>46.585705753533745</v>
      </c>
      <c r="F118" s="10">
        <v>351</v>
      </c>
      <c r="G118" s="11">
        <f t="shared" si="34"/>
        <v>0</v>
      </c>
      <c r="H118" s="11">
        <v>0</v>
      </c>
      <c r="I118" s="11"/>
      <c r="J118" s="11"/>
      <c r="K118" s="11"/>
    </row>
    <row r="119" spans="1:11" ht="15" customHeight="1">
      <c r="A119" s="152" t="s">
        <v>133</v>
      </c>
      <c r="B119" s="153"/>
      <c r="C119" s="154"/>
      <c r="D119" s="50" t="s">
        <v>134</v>
      </c>
      <c r="E119" s="10">
        <f t="shared" si="33"/>
        <v>0</v>
      </c>
      <c r="F119" s="10"/>
      <c r="G119" s="61">
        <f t="shared" si="34"/>
        <v>7846.2777888380115</v>
      </c>
      <c r="H119" s="61">
        <f t="shared" ref="H119:I121" si="41">H120</f>
        <v>59117.78</v>
      </c>
      <c r="I119" s="61">
        <f t="shared" si="41"/>
        <v>11610</v>
      </c>
      <c r="J119" s="61">
        <v>0</v>
      </c>
      <c r="K119" s="61">
        <v>0</v>
      </c>
    </row>
    <row r="120" spans="1:11" ht="15" customHeight="1">
      <c r="A120" s="158" t="s">
        <v>135</v>
      </c>
      <c r="B120" s="159"/>
      <c r="C120" s="160"/>
      <c r="D120" s="63" t="s">
        <v>136</v>
      </c>
      <c r="E120" s="10">
        <f t="shared" si="33"/>
        <v>0</v>
      </c>
      <c r="F120" s="10"/>
      <c r="G120" s="11">
        <f t="shared" si="34"/>
        <v>7846.2777888380115</v>
      </c>
      <c r="H120" s="11">
        <f t="shared" si="41"/>
        <v>59117.78</v>
      </c>
      <c r="I120" s="11">
        <f t="shared" si="41"/>
        <v>11610</v>
      </c>
      <c r="J120" s="11">
        <v>0</v>
      </c>
      <c r="K120" s="11">
        <v>0</v>
      </c>
    </row>
    <row r="121" spans="1:11" ht="25.5">
      <c r="A121" s="52">
        <v>4</v>
      </c>
      <c r="B121" s="53"/>
      <c r="C121" s="54"/>
      <c r="D121" s="51" t="s">
        <v>26</v>
      </c>
      <c r="E121" s="10">
        <f t="shared" si="33"/>
        <v>0</v>
      </c>
      <c r="F121" s="10"/>
      <c r="G121" s="11">
        <f t="shared" si="34"/>
        <v>7846.2777888380115</v>
      </c>
      <c r="H121" s="11">
        <f t="shared" si="41"/>
        <v>59117.78</v>
      </c>
      <c r="I121" s="11">
        <f t="shared" si="41"/>
        <v>11610</v>
      </c>
      <c r="J121" s="11">
        <v>0</v>
      </c>
      <c r="K121" s="11">
        <v>0</v>
      </c>
    </row>
    <row r="122" spans="1:11" ht="25.5">
      <c r="A122" s="52">
        <v>42</v>
      </c>
      <c r="B122" s="53"/>
      <c r="C122" s="54"/>
      <c r="D122" s="51" t="s">
        <v>56</v>
      </c>
      <c r="E122" s="10">
        <f t="shared" si="33"/>
        <v>0</v>
      </c>
      <c r="F122" s="10"/>
      <c r="G122" s="11">
        <f t="shared" si="34"/>
        <v>7846.2777888380115</v>
      </c>
      <c r="H122" s="11">
        <v>59117.78</v>
      </c>
      <c r="I122" s="11">
        <v>11610</v>
      </c>
      <c r="J122" s="11">
        <v>0</v>
      </c>
      <c r="K122" s="11">
        <v>0</v>
      </c>
    </row>
    <row r="123" spans="1:11" ht="25.5" customHeight="1">
      <c r="A123" s="149" t="s">
        <v>137</v>
      </c>
      <c r="B123" s="150"/>
      <c r="C123" s="151"/>
      <c r="D123" s="65" t="s">
        <v>168</v>
      </c>
      <c r="E123" s="67">
        <f t="shared" si="33"/>
        <v>13280.813590815582</v>
      </c>
      <c r="F123" s="67">
        <f>F124+F128</f>
        <v>100064.29000000001</v>
      </c>
      <c r="G123" s="67">
        <f t="shared" si="34"/>
        <v>3437.5207379388148</v>
      </c>
      <c r="H123" s="67">
        <f>H124+H128</f>
        <v>25900</v>
      </c>
      <c r="I123" s="67">
        <f>I124+I128</f>
        <v>1061</v>
      </c>
      <c r="J123" s="67">
        <f>J124+J128</f>
        <v>1061</v>
      </c>
      <c r="K123" s="67">
        <f>K124+K128</f>
        <v>1061</v>
      </c>
    </row>
    <row r="124" spans="1:11" ht="27.75" customHeight="1">
      <c r="A124" s="152" t="s">
        <v>138</v>
      </c>
      <c r="B124" s="153"/>
      <c r="C124" s="154"/>
      <c r="D124" s="50" t="s">
        <v>139</v>
      </c>
      <c r="E124" s="61">
        <f t="shared" si="33"/>
        <v>12120.161921826266</v>
      </c>
      <c r="F124" s="61">
        <f>F125</f>
        <v>91319.360000000001</v>
      </c>
      <c r="G124" s="61">
        <f t="shared" si="34"/>
        <v>1990.8421262193906</v>
      </c>
      <c r="H124" s="61">
        <f>H125</f>
        <v>15000</v>
      </c>
      <c r="I124" s="61">
        <f>I125</f>
        <v>0</v>
      </c>
      <c r="J124" s="61">
        <f t="shared" ref="J124:K124" si="42">J125</f>
        <v>0</v>
      </c>
      <c r="K124" s="61">
        <f t="shared" si="42"/>
        <v>0</v>
      </c>
    </row>
    <row r="125" spans="1:11" ht="15" customHeight="1">
      <c r="A125" s="158" t="s">
        <v>70</v>
      </c>
      <c r="B125" s="159"/>
      <c r="C125" s="160"/>
      <c r="D125" s="63" t="s">
        <v>69</v>
      </c>
      <c r="E125" s="11">
        <f t="shared" si="33"/>
        <v>12120.161921826266</v>
      </c>
      <c r="F125" s="11">
        <f>F126</f>
        <v>91319.360000000001</v>
      </c>
      <c r="G125" s="11">
        <f t="shared" si="34"/>
        <v>1990.8421262193906</v>
      </c>
      <c r="H125" s="11">
        <f>H126</f>
        <v>15000</v>
      </c>
      <c r="I125" s="11">
        <v>0</v>
      </c>
      <c r="J125" s="11">
        <v>0</v>
      </c>
      <c r="K125" s="11">
        <v>0</v>
      </c>
    </row>
    <row r="126" spans="1:11">
      <c r="A126" s="155">
        <v>3</v>
      </c>
      <c r="B126" s="156"/>
      <c r="C126" s="157"/>
      <c r="D126" s="51" t="s">
        <v>24</v>
      </c>
      <c r="E126" s="11">
        <f t="shared" si="33"/>
        <v>12120.161921826266</v>
      </c>
      <c r="F126" s="11">
        <f>SUM(F127:F127)</f>
        <v>91319.360000000001</v>
      </c>
      <c r="G126" s="11">
        <f t="shared" si="34"/>
        <v>1990.8421262193906</v>
      </c>
      <c r="H126" s="11">
        <f>SUM(H127:H127)</f>
        <v>15000</v>
      </c>
      <c r="I126" s="11"/>
      <c r="J126" s="11"/>
      <c r="K126" s="11"/>
    </row>
    <row r="127" spans="1:11">
      <c r="A127" s="146">
        <v>32</v>
      </c>
      <c r="B127" s="147"/>
      <c r="C127" s="148"/>
      <c r="D127" s="51" t="s">
        <v>37</v>
      </c>
      <c r="E127" s="10">
        <f t="shared" si="33"/>
        <v>12120.161921826266</v>
      </c>
      <c r="F127" s="10">
        <v>91319.360000000001</v>
      </c>
      <c r="G127" s="11">
        <f t="shared" si="34"/>
        <v>1990.8421262193906</v>
      </c>
      <c r="H127" s="11">
        <v>15000</v>
      </c>
      <c r="I127" s="11"/>
      <c r="J127" s="11"/>
      <c r="K127" s="11"/>
    </row>
    <row r="128" spans="1:11" ht="25.5" customHeight="1">
      <c r="A128" s="152" t="s">
        <v>140</v>
      </c>
      <c r="B128" s="153"/>
      <c r="C128" s="154"/>
      <c r="D128" s="50" t="s">
        <v>141</v>
      </c>
      <c r="E128" s="61">
        <f t="shared" si="33"/>
        <v>1160.6516689893158</v>
      </c>
      <c r="F128" s="61">
        <f>F129</f>
        <v>8744.93</v>
      </c>
      <c r="G128" s="61">
        <f t="shared" si="34"/>
        <v>1446.678611719424</v>
      </c>
      <c r="H128" s="61">
        <f>H129</f>
        <v>10900</v>
      </c>
      <c r="I128" s="61">
        <f>I129</f>
        <v>1061</v>
      </c>
      <c r="J128" s="61">
        <f t="shared" ref="J128:K129" si="43">J129</f>
        <v>1061</v>
      </c>
      <c r="K128" s="61">
        <f t="shared" si="43"/>
        <v>1061</v>
      </c>
    </row>
    <row r="129" spans="1:11" ht="15" customHeight="1">
      <c r="A129" s="158" t="s">
        <v>78</v>
      </c>
      <c r="B129" s="159"/>
      <c r="C129" s="160"/>
      <c r="D129" s="63" t="s">
        <v>79</v>
      </c>
      <c r="E129" s="11">
        <f t="shared" si="33"/>
        <v>1160.6516689893158</v>
      </c>
      <c r="F129" s="11">
        <f>F130</f>
        <v>8744.93</v>
      </c>
      <c r="G129" s="11">
        <f t="shared" si="34"/>
        <v>1446.678611719424</v>
      </c>
      <c r="H129" s="11">
        <f>H130</f>
        <v>10900</v>
      </c>
      <c r="I129" s="11">
        <f>I130</f>
        <v>1061</v>
      </c>
      <c r="J129" s="11">
        <f t="shared" si="43"/>
        <v>1061</v>
      </c>
      <c r="K129" s="11">
        <f t="shared" si="43"/>
        <v>1061</v>
      </c>
    </row>
    <row r="130" spans="1:11">
      <c r="A130" s="155">
        <v>3</v>
      </c>
      <c r="B130" s="156"/>
      <c r="C130" s="157"/>
      <c r="D130" s="51" t="s">
        <v>24</v>
      </c>
      <c r="E130" s="11">
        <f t="shared" si="33"/>
        <v>1160.6516689893158</v>
      </c>
      <c r="F130" s="11">
        <f>SUM(F131:F132)</f>
        <v>8744.93</v>
      </c>
      <c r="G130" s="11">
        <f t="shared" si="34"/>
        <v>1446.678611719424</v>
      </c>
      <c r="H130" s="11">
        <f>SUM(H131:H132)</f>
        <v>10900</v>
      </c>
      <c r="I130" s="11">
        <f>SUM(I131:I132)</f>
        <v>1061</v>
      </c>
      <c r="J130" s="11">
        <f>SUM(J131:J132)</f>
        <v>1061</v>
      </c>
      <c r="K130" s="11">
        <f>SUM(K131:K132)</f>
        <v>1061</v>
      </c>
    </row>
    <row r="131" spans="1:11">
      <c r="A131" s="146">
        <v>31</v>
      </c>
      <c r="B131" s="147"/>
      <c r="C131" s="148"/>
      <c r="D131" s="51" t="s">
        <v>25</v>
      </c>
      <c r="E131" s="10">
        <f t="shared" si="33"/>
        <v>0</v>
      </c>
      <c r="F131" s="10"/>
      <c r="G131" s="11">
        <f t="shared" si="34"/>
        <v>0</v>
      </c>
      <c r="H131" s="11">
        <v>0</v>
      </c>
      <c r="I131" s="11"/>
      <c r="J131" s="11"/>
      <c r="K131" s="11"/>
    </row>
    <row r="132" spans="1:11">
      <c r="A132" s="146">
        <v>32</v>
      </c>
      <c r="B132" s="147"/>
      <c r="C132" s="148"/>
      <c r="D132" s="51" t="s">
        <v>37</v>
      </c>
      <c r="E132" s="10">
        <f t="shared" si="33"/>
        <v>1160.6516689893158</v>
      </c>
      <c r="F132" s="10">
        <v>8744.93</v>
      </c>
      <c r="G132" s="11">
        <f t="shared" si="34"/>
        <v>1446.678611719424</v>
      </c>
      <c r="H132" s="11">
        <v>10900</v>
      </c>
      <c r="I132" s="11">
        <v>1061</v>
      </c>
      <c r="J132" s="11">
        <v>1061</v>
      </c>
      <c r="K132" s="11">
        <v>1061</v>
      </c>
    </row>
    <row r="133" spans="1:11" ht="25.5" customHeight="1">
      <c r="A133" s="149" t="s">
        <v>142</v>
      </c>
      <c r="B133" s="150"/>
      <c r="C133" s="151"/>
      <c r="D133" s="65" t="s">
        <v>143</v>
      </c>
      <c r="E133" s="67">
        <f t="shared" si="33"/>
        <v>3954.4999668192977</v>
      </c>
      <c r="F133" s="67">
        <f>F134+F144+F154</f>
        <v>29795.18</v>
      </c>
      <c r="G133" s="67">
        <f t="shared" si="34"/>
        <v>5488.0881279447867</v>
      </c>
      <c r="H133" s="67">
        <f>H134+H144+H154</f>
        <v>41350</v>
      </c>
      <c r="I133" s="67">
        <f>I134+I144+I154</f>
        <v>7784</v>
      </c>
      <c r="J133" s="67">
        <f t="shared" ref="J133:K133" si="44">J134+J144+J154</f>
        <v>7564</v>
      </c>
      <c r="K133" s="67">
        <f t="shared" si="44"/>
        <v>7564</v>
      </c>
    </row>
    <row r="134" spans="1:11">
      <c r="A134" s="152" t="s">
        <v>144</v>
      </c>
      <c r="B134" s="153"/>
      <c r="C134" s="154"/>
      <c r="D134" s="50" t="s">
        <v>145</v>
      </c>
      <c r="E134" s="61">
        <f t="shared" ref="E134:E173" si="45">F134/$B$6</f>
        <v>2013.405003649877</v>
      </c>
      <c r="F134" s="61">
        <f>F135+F138+F141</f>
        <v>15170</v>
      </c>
      <c r="G134" s="61">
        <f t="shared" ref="G134:G181" si="46">H134/$B$6</f>
        <v>1904.5723007498837</v>
      </c>
      <c r="H134" s="61">
        <f>H135+H138+H141</f>
        <v>14350</v>
      </c>
      <c r="I134" s="61">
        <f>I135+I138+I141</f>
        <v>4976</v>
      </c>
      <c r="J134" s="61">
        <f t="shared" ref="J134:K134" si="47">J135+J138+J141</f>
        <v>4976</v>
      </c>
      <c r="K134" s="61">
        <f t="shared" si="47"/>
        <v>4976</v>
      </c>
    </row>
    <row r="135" spans="1:11" ht="28.5" customHeight="1">
      <c r="A135" s="158" t="s">
        <v>146</v>
      </c>
      <c r="B135" s="159"/>
      <c r="C135" s="160"/>
      <c r="D135" s="64" t="s">
        <v>147</v>
      </c>
      <c r="E135" s="61">
        <f t="shared" si="45"/>
        <v>1565.963235782069</v>
      </c>
      <c r="F135" s="61">
        <f>F136</f>
        <v>11798.75</v>
      </c>
      <c r="G135" s="61">
        <f t="shared" si="46"/>
        <v>842.78983343287541</v>
      </c>
      <c r="H135" s="61">
        <f>H136</f>
        <v>6350</v>
      </c>
      <c r="I135" s="11"/>
      <c r="J135" s="11"/>
      <c r="K135" s="11"/>
    </row>
    <row r="136" spans="1:11" ht="25.5">
      <c r="A136" s="52">
        <v>4</v>
      </c>
      <c r="B136" s="53"/>
      <c r="C136" s="54"/>
      <c r="D136" s="51" t="s">
        <v>26</v>
      </c>
      <c r="E136" s="11">
        <f t="shared" si="45"/>
        <v>1565.963235782069</v>
      </c>
      <c r="F136" s="11">
        <f>F137</f>
        <v>11798.75</v>
      </c>
      <c r="G136" s="11">
        <f t="shared" si="46"/>
        <v>842.78983343287541</v>
      </c>
      <c r="H136" s="11">
        <f>H137</f>
        <v>6350</v>
      </c>
      <c r="I136" s="11"/>
      <c r="J136" s="11"/>
      <c r="K136" s="11"/>
    </row>
    <row r="137" spans="1:11" ht="25.5">
      <c r="A137" s="52">
        <v>42</v>
      </c>
      <c r="B137" s="53"/>
      <c r="C137" s="54"/>
      <c r="D137" s="51" t="s">
        <v>56</v>
      </c>
      <c r="E137" s="10">
        <f t="shared" si="45"/>
        <v>1565.963235782069</v>
      </c>
      <c r="F137" s="10">
        <v>11798.75</v>
      </c>
      <c r="G137" s="11">
        <f t="shared" si="46"/>
        <v>842.78983343287541</v>
      </c>
      <c r="H137" s="11">
        <v>6350</v>
      </c>
      <c r="I137" s="11"/>
      <c r="J137" s="11"/>
      <c r="K137" s="11"/>
    </row>
    <row r="138" spans="1:11" ht="35.25" customHeight="1">
      <c r="A138" s="158" t="s">
        <v>78</v>
      </c>
      <c r="B138" s="159"/>
      <c r="C138" s="160"/>
      <c r="D138" s="64" t="s">
        <v>79</v>
      </c>
      <c r="E138" s="61">
        <f t="shared" si="45"/>
        <v>411.60660959585903</v>
      </c>
      <c r="F138" s="61">
        <f>F139</f>
        <v>3101.25</v>
      </c>
      <c r="G138" s="61">
        <f t="shared" si="46"/>
        <v>796.33685048775624</v>
      </c>
      <c r="H138" s="61">
        <f>H139</f>
        <v>6000</v>
      </c>
      <c r="I138" s="61">
        <f>I139</f>
        <v>3981</v>
      </c>
      <c r="J138" s="61">
        <f t="shared" ref="J138:K139" si="48">J139</f>
        <v>3981</v>
      </c>
      <c r="K138" s="61">
        <f t="shared" si="48"/>
        <v>3981</v>
      </c>
    </row>
    <row r="139" spans="1:11" ht="25.5">
      <c r="A139" s="52">
        <v>4</v>
      </c>
      <c r="B139" s="53"/>
      <c r="C139" s="54"/>
      <c r="D139" s="51" t="s">
        <v>26</v>
      </c>
      <c r="E139" s="11">
        <f t="shared" si="45"/>
        <v>411.60660959585903</v>
      </c>
      <c r="F139" s="11">
        <f>F140</f>
        <v>3101.25</v>
      </c>
      <c r="G139" s="11">
        <f t="shared" si="46"/>
        <v>796.33685048775624</v>
      </c>
      <c r="H139" s="11">
        <f>H140</f>
        <v>6000</v>
      </c>
      <c r="I139" s="11">
        <f>I140</f>
        <v>3981</v>
      </c>
      <c r="J139" s="11">
        <f t="shared" si="48"/>
        <v>3981</v>
      </c>
      <c r="K139" s="11">
        <f t="shared" si="48"/>
        <v>3981</v>
      </c>
    </row>
    <row r="140" spans="1:11" ht="25.5">
      <c r="A140" s="52">
        <v>42</v>
      </c>
      <c r="B140" s="53"/>
      <c r="C140" s="54"/>
      <c r="D140" s="51" t="s">
        <v>56</v>
      </c>
      <c r="E140" s="10">
        <f t="shared" si="45"/>
        <v>411.60660959585903</v>
      </c>
      <c r="F140" s="10">
        <v>3101.25</v>
      </c>
      <c r="G140" s="11">
        <f t="shared" si="46"/>
        <v>796.33685048775624</v>
      </c>
      <c r="H140" s="11">
        <v>6000</v>
      </c>
      <c r="I140" s="11">
        <v>3981</v>
      </c>
      <c r="J140" s="11">
        <v>3981</v>
      </c>
      <c r="K140" s="11">
        <v>3981</v>
      </c>
    </row>
    <row r="141" spans="1:11" ht="15" customHeight="1">
      <c r="A141" s="158" t="s">
        <v>80</v>
      </c>
      <c r="B141" s="159"/>
      <c r="C141" s="160"/>
      <c r="D141" s="64" t="s">
        <v>81</v>
      </c>
      <c r="E141" s="61">
        <f t="shared" si="45"/>
        <v>35.835158271949034</v>
      </c>
      <c r="F141" s="61">
        <f>F142</f>
        <v>270</v>
      </c>
      <c r="G141" s="61">
        <f t="shared" si="46"/>
        <v>265.44561682925212</v>
      </c>
      <c r="H141" s="61">
        <f>H142</f>
        <v>2000</v>
      </c>
      <c r="I141" s="61">
        <f>I142</f>
        <v>995</v>
      </c>
      <c r="J141" s="61">
        <f t="shared" ref="J141:K142" si="49">J142</f>
        <v>995</v>
      </c>
      <c r="K141" s="61">
        <f t="shared" si="49"/>
        <v>995</v>
      </c>
    </row>
    <row r="142" spans="1:11" ht="25.5">
      <c r="A142" s="52">
        <v>4</v>
      </c>
      <c r="B142" s="53"/>
      <c r="C142" s="54"/>
      <c r="D142" s="51" t="s">
        <v>26</v>
      </c>
      <c r="E142" s="11">
        <f t="shared" si="45"/>
        <v>35.835158271949034</v>
      </c>
      <c r="F142" s="11">
        <f>F143</f>
        <v>270</v>
      </c>
      <c r="G142" s="11">
        <f t="shared" si="46"/>
        <v>265.44561682925212</v>
      </c>
      <c r="H142" s="11">
        <f>H143</f>
        <v>2000</v>
      </c>
      <c r="I142" s="11">
        <f>I143</f>
        <v>995</v>
      </c>
      <c r="J142" s="11">
        <f t="shared" si="49"/>
        <v>995</v>
      </c>
      <c r="K142" s="11">
        <f t="shared" si="49"/>
        <v>995</v>
      </c>
    </row>
    <row r="143" spans="1:11" ht="25.5">
      <c r="A143" s="52">
        <v>42</v>
      </c>
      <c r="B143" s="53"/>
      <c r="C143" s="54"/>
      <c r="D143" s="51" t="s">
        <v>56</v>
      </c>
      <c r="E143" s="10">
        <f t="shared" si="45"/>
        <v>35.835158271949034</v>
      </c>
      <c r="F143" s="10">
        <v>270</v>
      </c>
      <c r="G143" s="11">
        <f t="shared" si="46"/>
        <v>265.44561682925212</v>
      </c>
      <c r="H143" s="11">
        <v>2000</v>
      </c>
      <c r="I143" s="11">
        <v>995</v>
      </c>
      <c r="J143" s="11">
        <v>995</v>
      </c>
      <c r="K143" s="11">
        <v>995</v>
      </c>
    </row>
    <row r="144" spans="1:11" ht="15" customHeight="1">
      <c r="A144" s="152" t="s">
        <v>148</v>
      </c>
      <c r="B144" s="153"/>
      <c r="C144" s="154"/>
      <c r="D144" s="50" t="s">
        <v>149</v>
      </c>
      <c r="E144" s="62">
        <f t="shared" si="45"/>
        <v>1941.0949631694207</v>
      </c>
      <c r="F144" s="62">
        <f>F145+F148+F151</f>
        <v>14625.18</v>
      </c>
      <c r="G144" s="61">
        <f t="shared" si="46"/>
        <v>1592.6737009755125</v>
      </c>
      <c r="H144" s="61">
        <f>H148</f>
        <v>12000</v>
      </c>
      <c r="I144" s="61">
        <f>I145+I148+I151+I151</f>
        <v>1813</v>
      </c>
      <c r="J144" s="61">
        <f t="shared" ref="J144:K144" si="50">J145+J148+J151+J151</f>
        <v>1593</v>
      </c>
      <c r="K144" s="61">
        <f t="shared" si="50"/>
        <v>1593</v>
      </c>
    </row>
    <row r="145" spans="1:11" ht="15" customHeight="1">
      <c r="A145" s="166" t="s">
        <v>92</v>
      </c>
      <c r="B145" s="167"/>
      <c r="C145" s="168"/>
      <c r="D145" s="64" t="s">
        <v>93</v>
      </c>
      <c r="E145" s="10">
        <f t="shared" si="45"/>
        <v>265.44561682925212</v>
      </c>
      <c r="F145" s="10">
        <f>F146</f>
        <v>2000</v>
      </c>
      <c r="G145" s="11">
        <f t="shared" si="46"/>
        <v>0</v>
      </c>
      <c r="H145" s="11">
        <f>H146</f>
        <v>0</v>
      </c>
      <c r="I145" s="61">
        <f>I146</f>
        <v>220</v>
      </c>
      <c r="J145" s="61">
        <f t="shared" ref="J145:K146" si="51">J146</f>
        <v>0</v>
      </c>
      <c r="K145" s="61">
        <f t="shared" si="51"/>
        <v>0</v>
      </c>
    </row>
    <row r="146" spans="1:11" ht="26.25" customHeight="1">
      <c r="A146" s="52">
        <v>4</v>
      </c>
      <c r="B146" s="53"/>
      <c r="C146" s="54"/>
      <c r="D146" s="51" t="s">
        <v>26</v>
      </c>
      <c r="E146" s="10">
        <f t="shared" si="45"/>
        <v>265.44561682925212</v>
      </c>
      <c r="F146" s="10">
        <f>F147</f>
        <v>2000</v>
      </c>
      <c r="G146" s="11">
        <f t="shared" si="46"/>
        <v>0</v>
      </c>
      <c r="H146" s="11">
        <f>H147</f>
        <v>0</v>
      </c>
      <c r="I146" s="11">
        <f>I147</f>
        <v>220</v>
      </c>
      <c r="J146" s="11">
        <f t="shared" si="51"/>
        <v>0</v>
      </c>
      <c r="K146" s="11">
        <f t="shared" si="51"/>
        <v>0</v>
      </c>
    </row>
    <row r="147" spans="1:11" ht="27.75" customHeight="1">
      <c r="A147" s="52">
        <v>42</v>
      </c>
      <c r="B147" s="53"/>
      <c r="C147" s="54"/>
      <c r="D147" s="51" t="s">
        <v>56</v>
      </c>
      <c r="E147" s="10">
        <f t="shared" si="45"/>
        <v>265.44561682925212</v>
      </c>
      <c r="F147" s="10">
        <v>2000</v>
      </c>
      <c r="G147" s="11">
        <f t="shared" si="46"/>
        <v>0</v>
      </c>
      <c r="H147" s="11">
        <v>0</v>
      </c>
      <c r="I147" s="11">
        <v>220</v>
      </c>
      <c r="J147" s="11">
        <v>0</v>
      </c>
      <c r="K147" s="11">
        <v>0</v>
      </c>
    </row>
    <row r="148" spans="1:11" ht="18" customHeight="1">
      <c r="A148" s="158" t="s">
        <v>86</v>
      </c>
      <c r="B148" s="159"/>
      <c r="C148" s="160"/>
      <c r="D148" s="64" t="s">
        <v>87</v>
      </c>
      <c r="E148" s="11">
        <f t="shared" si="45"/>
        <v>1367.8532085738934</v>
      </c>
      <c r="F148" s="11">
        <f>F149</f>
        <v>10306.09</v>
      </c>
      <c r="G148" s="11">
        <f t="shared" si="46"/>
        <v>1592.6737009755125</v>
      </c>
      <c r="H148" s="11">
        <f>H149</f>
        <v>12000</v>
      </c>
      <c r="I148" s="11">
        <f>I149</f>
        <v>1593</v>
      </c>
      <c r="J148" s="11">
        <f t="shared" ref="J148:K148" si="52">J149</f>
        <v>1593</v>
      </c>
      <c r="K148" s="11">
        <f t="shared" si="52"/>
        <v>1593</v>
      </c>
    </row>
    <row r="149" spans="1:11" ht="25.5">
      <c r="A149" s="52">
        <v>4</v>
      </c>
      <c r="B149" s="53"/>
      <c r="C149" s="54"/>
      <c r="D149" s="51" t="s">
        <v>26</v>
      </c>
      <c r="E149" s="11">
        <f t="shared" si="45"/>
        <v>1367.8532085738934</v>
      </c>
      <c r="F149" s="11">
        <f>F150</f>
        <v>10306.09</v>
      </c>
      <c r="G149" s="11">
        <f t="shared" si="46"/>
        <v>1592.6737009755125</v>
      </c>
      <c r="H149" s="11">
        <f>H150</f>
        <v>12000</v>
      </c>
      <c r="I149" s="11">
        <f>I150</f>
        <v>1593</v>
      </c>
      <c r="J149" s="11">
        <f t="shared" ref="J149:K149" si="53">J150</f>
        <v>1593</v>
      </c>
      <c r="K149" s="11">
        <f t="shared" si="53"/>
        <v>1593</v>
      </c>
    </row>
    <row r="150" spans="1:11" ht="25.5">
      <c r="A150" s="52">
        <v>42</v>
      </c>
      <c r="B150" s="53"/>
      <c r="C150" s="54"/>
      <c r="D150" s="51" t="s">
        <v>56</v>
      </c>
      <c r="E150" s="10">
        <f t="shared" si="45"/>
        <v>1367.8532085738934</v>
      </c>
      <c r="F150" s="10">
        <v>10306.09</v>
      </c>
      <c r="G150" s="11">
        <f t="shared" si="46"/>
        <v>1592.6737009755125</v>
      </c>
      <c r="H150" s="11">
        <v>12000</v>
      </c>
      <c r="I150" s="11">
        <v>1593</v>
      </c>
      <c r="J150" s="11">
        <v>1593</v>
      </c>
      <c r="K150" s="11">
        <v>1593</v>
      </c>
    </row>
    <row r="151" spans="1:11" ht="29.25" customHeight="1">
      <c r="A151" s="158" t="s">
        <v>78</v>
      </c>
      <c r="B151" s="159"/>
      <c r="C151" s="160"/>
      <c r="D151" s="64" t="s">
        <v>150</v>
      </c>
      <c r="E151" s="61">
        <f t="shared" si="45"/>
        <v>307.79613776627514</v>
      </c>
      <c r="F151" s="61">
        <f>F152</f>
        <v>2319.09</v>
      </c>
      <c r="G151" s="61">
        <f t="shared" si="46"/>
        <v>0</v>
      </c>
      <c r="H151" s="61">
        <f>H152</f>
        <v>0</v>
      </c>
      <c r="I151" s="11"/>
      <c r="J151" s="11"/>
      <c r="K151" s="11"/>
    </row>
    <row r="152" spans="1:11" ht="25.5">
      <c r="A152" s="52">
        <v>4</v>
      </c>
      <c r="B152" s="53"/>
      <c r="C152" s="54"/>
      <c r="D152" s="51" t="s">
        <v>26</v>
      </c>
      <c r="E152" s="11">
        <f t="shared" si="45"/>
        <v>307.79613776627514</v>
      </c>
      <c r="F152" s="11">
        <f>F153</f>
        <v>2319.09</v>
      </c>
      <c r="G152" s="11">
        <f t="shared" si="46"/>
        <v>0</v>
      </c>
      <c r="H152" s="11">
        <f>H153</f>
        <v>0</v>
      </c>
      <c r="I152" s="11"/>
      <c r="J152" s="11"/>
      <c r="K152" s="11"/>
    </row>
    <row r="153" spans="1:11" ht="25.5">
      <c r="A153" s="52">
        <v>42</v>
      </c>
      <c r="B153" s="53"/>
      <c r="C153" s="54"/>
      <c r="D153" s="51" t="s">
        <v>56</v>
      </c>
      <c r="E153" s="10">
        <f t="shared" si="45"/>
        <v>307.79613776627514</v>
      </c>
      <c r="F153" s="10">
        <v>2319.09</v>
      </c>
      <c r="G153" s="11">
        <f t="shared" si="46"/>
        <v>0</v>
      </c>
      <c r="H153" s="11">
        <v>0</v>
      </c>
      <c r="I153" s="11"/>
      <c r="J153" s="11"/>
      <c r="K153" s="11"/>
    </row>
    <row r="154" spans="1:11" ht="15" customHeight="1">
      <c r="A154" s="152" t="s">
        <v>151</v>
      </c>
      <c r="B154" s="153"/>
      <c r="C154" s="154"/>
      <c r="D154" s="50" t="s">
        <v>152</v>
      </c>
      <c r="E154" s="10">
        <f t="shared" si="45"/>
        <v>0</v>
      </c>
      <c r="F154" s="10"/>
      <c r="G154" s="61">
        <f t="shared" si="46"/>
        <v>1990.8421262193906</v>
      </c>
      <c r="H154" s="61">
        <f t="shared" ref="H154:I156" si="54">H155</f>
        <v>15000</v>
      </c>
      <c r="I154" s="61">
        <f t="shared" si="54"/>
        <v>995</v>
      </c>
      <c r="J154" s="61">
        <f t="shared" ref="J154:K156" si="55">J155</f>
        <v>995</v>
      </c>
      <c r="K154" s="61">
        <f t="shared" si="55"/>
        <v>995</v>
      </c>
    </row>
    <row r="155" spans="1:11" ht="15" customHeight="1">
      <c r="A155" s="158" t="s">
        <v>80</v>
      </c>
      <c r="B155" s="159"/>
      <c r="C155" s="160"/>
      <c r="D155" s="64" t="s">
        <v>81</v>
      </c>
      <c r="E155" s="10">
        <f t="shared" si="45"/>
        <v>0</v>
      </c>
      <c r="F155" s="10"/>
      <c r="G155" s="11">
        <f t="shared" si="46"/>
        <v>1990.8421262193906</v>
      </c>
      <c r="H155" s="11">
        <f t="shared" si="54"/>
        <v>15000</v>
      </c>
      <c r="I155" s="11">
        <f t="shared" si="54"/>
        <v>995</v>
      </c>
      <c r="J155" s="11">
        <f t="shared" si="55"/>
        <v>995</v>
      </c>
      <c r="K155" s="11">
        <f t="shared" si="55"/>
        <v>995</v>
      </c>
    </row>
    <row r="156" spans="1:11" ht="25.5">
      <c r="A156" s="52">
        <v>4</v>
      </c>
      <c r="B156" s="53"/>
      <c r="C156" s="54"/>
      <c r="D156" s="51" t="s">
        <v>26</v>
      </c>
      <c r="E156" s="10">
        <f t="shared" si="45"/>
        <v>0</v>
      </c>
      <c r="F156" s="10"/>
      <c r="G156" s="11">
        <f t="shared" si="46"/>
        <v>1990.8421262193906</v>
      </c>
      <c r="H156" s="11">
        <f t="shared" si="54"/>
        <v>15000</v>
      </c>
      <c r="I156" s="11">
        <f t="shared" si="54"/>
        <v>995</v>
      </c>
      <c r="J156" s="11">
        <f t="shared" si="55"/>
        <v>995</v>
      </c>
      <c r="K156" s="11">
        <f t="shared" si="55"/>
        <v>995</v>
      </c>
    </row>
    <row r="157" spans="1:11" ht="25.5">
      <c r="A157" s="52">
        <v>42</v>
      </c>
      <c r="B157" s="53"/>
      <c r="C157" s="54"/>
      <c r="D157" s="51" t="s">
        <v>56</v>
      </c>
      <c r="E157" s="10">
        <f t="shared" si="45"/>
        <v>0</v>
      </c>
      <c r="F157" s="10"/>
      <c r="G157" s="11">
        <f t="shared" si="46"/>
        <v>1990.8421262193906</v>
      </c>
      <c r="H157" s="11">
        <v>15000</v>
      </c>
      <c r="I157" s="11">
        <v>995</v>
      </c>
      <c r="J157" s="11">
        <v>995</v>
      </c>
      <c r="K157" s="11">
        <v>995</v>
      </c>
    </row>
    <row r="158" spans="1:11" ht="15" customHeight="1">
      <c r="A158" s="149" t="s">
        <v>170</v>
      </c>
      <c r="B158" s="150"/>
      <c r="C158" s="151"/>
      <c r="D158" s="65" t="s">
        <v>169</v>
      </c>
      <c r="E158" s="67">
        <f t="shared" si="45"/>
        <v>16748.378790895214</v>
      </c>
      <c r="F158" s="67">
        <f>F159</f>
        <v>126190.66</v>
      </c>
      <c r="G158" s="67">
        <f t="shared" si="46"/>
        <v>0</v>
      </c>
      <c r="H158" s="67">
        <f>H159</f>
        <v>0</v>
      </c>
      <c r="I158" s="67">
        <v>0</v>
      </c>
      <c r="J158" s="67">
        <v>0</v>
      </c>
      <c r="K158" s="67">
        <v>0</v>
      </c>
    </row>
    <row r="159" spans="1:11" ht="15" customHeight="1">
      <c r="A159" s="158" t="s">
        <v>157</v>
      </c>
      <c r="B159" s="159"/>
      <c r="C159" s="160"/>
      <c r="D159" s="63" t="s">
        <v>158</v>
      </c>
      <c r="E159" s="61">
        <f t="shared" si="45"/>
        <v>16748.378790895214</v>
      </c>
      <c r="F159" s="61">
        <f>F160</f>
        <v>126190.66</v>
      </c>
      <c r="G159" s="61">
        <f t="shared" si="46"/>
        <v>0</v>
      </c>
      <c r="H159" s="61">
        <f>H160</f>
        <v>0</v>
      </c>
      <c r="I159" s="11"/>
      <c r="J159" s="11"/>
      <c r="K159" s="11"/>
    </row>
    <row r="160" spans="1:11">
      <c r="A160" s="155">
        <v>3</v>
      </c>
      <c r="B160" s="156"/>
      <c r="C160" s="157"/>
      <c r="D160" s="51" t="s">
        <v>24</v>
      </c>
      <c r="E160" s="11">
        <f t="shared" si="45"/>
        <v>16748.378790895214</v>
      </c>
      <c r="F160" s="11">
        <f>SUM(F161:F162)</f>
        <v>126190.66</v>
      </c>
      <c r="G160" s="11">
        <f t="shared" si="46"/>
        <v>0</v>
      </c>
      <c r="H160" s="11"/>
      <c r="I160" s="11"/>
      <c r="J160" s="11"/>
      <c r="K160" s="11"/>
    </row>
    <row r="161" spans="1:11">
      <c r="A161" s="146">
        <v>31</v>
      </c>
      <c r="B161" s="147"/>
      <c r="C161" s="148"/>
      <c r="D161" s="51" t="s">
        <v>25</v>
      </c>
      <c r="E161" s="10">
        <f t="shared" si="45"/>
        <v>16289.157873780608</v>
      </c>
      <c r="F161" s="10">
        <v>122730.66</v>
      </c>
      <c r="G161" s="11">
        <f t="shared" si="46"/>
        <v>0</v>
      </c>
      <c r="H161" s="11"/>
      <c r="I161" s="11"/>
      <c r="J161" s="11"/>
      <c r="K161" s="11"/>
    </row>
    <row r="162" spans="1:11">
      <c r="A162" s="146">
        <v>32</v>
      </c>
      <c r="B162" s="147"/>
      <c r="C162" s="148"/>
      <c r="D162" s="51" t="s">
        <v>37</v>
      </c>
      <c r="E162" s="10">
        <f t="shared" si="45"/>
        <v>459.2209171146061</v>
      </c>
      <c r="F162" s="10">
        <v>3460</v>
      </c>
      <c r="G162" s="11">
        <f t="shared" si="46"/>
        <v>0</v>
      </c>
      <c r="H162" s="11"/>
      <c r="I162" s="11"/>
      <c r="J162" s="11"/>
      <c r="K162" s="11"/>
    </row>
    <row r="163" spans="1:11">
      <c r="A163" s="149" t="s">
        <v>153</v>
      </c>
      <c r="B163" s="150"/>
      <c r="C163" s="151"/>
      <c r="D163" s="65" t="s">
        <v>154</v>
      </c>
      <c r="E163" s="67">
        <f t="shared" si="45"/>
        <v>2047.6740327825337</v>
      </c>
      <c r="F163" s="67">
        <f>F164</f>
        <v>15428.2</v>
      </c>
      <c r="G163" s="67">
        <f t="shared" si="46"/>
        <v>4977.1053155484769</v>
      </c>
      <c r="H163" s="67">
        <f>H164</f>
        <v>37500</v>
      </c>
      <c r="I163" s="67">
        <v>0</v>
      </c>
      <c r="J163" s="67">
        <v>0</v>
      </c>
      <c r="K163" s="67">
        <v>0</v>
      </c>
    </row>
    <row r="164" spans="1:11" ht="15.75" customHeight="1">
      <c r="A164" s="152" t="s">
        <v>155</v>
      </c>
      <c r="B164" s="153"/>
      <c r="C164" s="154"/>
      <c r="D164" s="50" t="s">
        <v>156</v>
      </c>
      <c r="E164" s="61">
        <f t="shared" si="45"/>
        <v>2047.6740327825337</v>
      </c>
      <c r="F164" s="61">
        <f>F165+F169</f>
        <v>15428.2</v>
      </c>
      <c r="G164" s="61">
        <f t="shared" si="46"/>
        <v>4977.1053155484769</v>
      </c>
      <c r="H164" s="61">
        <f>H165+H169</f>
        <v>37500</v>
      </c>
      <c r="I164" s="11"/>
      <c r="J164" s="11"/>
      <c r="K164" s="11"/>
    </row>
    <row r="165" spans="1:11">
      <c r="A165" s="158" t="s">
        <v>92</v>
      </c>
      <c r="B165" s="159"/>
      <c r="C165" s="160"/>
      <c r="D165" s="63" t="s">
        <v>93</v>
      </c>
      <c r="E165" s="61">
        <f t="shared" si="45"/>
        <v>1195.6931448669454</v>
      </c>
      <c r="F165" s="61">
        <f>F166</f>
        <v>9008.9500000000007</v>
      </c>
      <c r="G165" s="61">
        <f t="shared" si="46"/>
        <v>903.06855133054614</v>
      </c>
      <c r="H165" s="61">
        <f>H166</f>
        <v>6804.17</v>
      </c>
      <c r="I165" s="11"/>
      <c r="J165" s="11"/>
      <c r="K165" s="11"/>
    </row>
    <row r="166" spans="1:11">
      <c r="A166" s="155">
        <v>3</v>
      </c>
      <c r="B166" s="156"/>
      <c r="C166" s="157"/>
      <c r="D166" s="51" t="s">
        <v>24</v>
      </c>
      <c r="E166" s="11">
        <f t="shared" si="45"/>
        <v>1195.6931448669454</v>
      </c>
      <c r="F166" s="11">
        <f>SUM(F167:F168)</f>
        <v>9008.9500000000007</v>
      </c>
      <c r="G166" s="11">
        <f t="shared" si="46"/>
        <v>903.06855133054614</v>
      </c>
      <c r="H166" s="11">
        <f>SUM(H167:H168)</f>
        <v>6804.17</v>
      </c>
      <c r="I166" s="11"/>
      <c r="J166" s="11"/>
      <c r="K166" s="11"/>
    </row>
    <row r="167" spans="1:11">
      <c r="A167" s="146">
        <v>31</v>
      </c>
      <c r="B167" s="147"/>
      <c r="C167" s="148"/>
      <c r="D167" s="51" t="s">
        <v>25</v>
      </c>
      <c r="E167" s="10">
        <f t="shared" si="45"/>
        <v>1143.9312495852412</v>
      </c>
      <c r="F167" s="10">
        <v>8618.9500000000007</v>
      </c>
      <c r="G167" s="11">
        <f t="shared" si="46"/>
        <v>903.06855133054614</v>
      </c>
      <c r="H167" s="11">
        <v>6804.17</v>
      </c>
      <c r="I167" s="11"/>
      <c r="J167" s="11"/>
      <c r="K167" s="11"/>
    </row>
    <row r="168" spans="1:11">
      <c r="A168" s="146">
        <v>32</v>
      </c>
      <c r="B168" s="147"/>
      <c r="C168" s="148"/>
      <c r="D168" s="51" t="s">
        <v>37</v>
      </c>
      <c r="E168" s="10">
        <f t="shared" si="45"/>
        <v>51.761895281704156</v>
      </c>
      <c r="F168" s="10">
        <v>390</v>
      </c>
      <c r="G168" s="11">
        <f t="shared" si="46"/>
        <v>0</v>
      </c>
      <c r="H168" s="11">
        <v>0</v>
      </c>
      <c r="I168" s="11"/>
      <c r="J168" s="11"/>
      <c r="K168" s="11"/>
    </row>
    <row r="169" spans="1:11" ht="15" customHeight="1">
      <c r="A169" s="158" t="s">
        <v>157</v>
      </c>
      <c r="B169" s="159"/>
      <c r="C169" s="160"/>
      <c r="D169" s="63" t="s">
        <v>158</v>
      </c>
      <c r="E169" s="61">
        <f t="shared" si="45"/>
        <v>851.98088791558826</v>
      </c>
      <c r="F169" s="61">
        <f>F170</f>
        <v>6419.25</v>
      </c>
      <c r="G169" s="61">
        <f t="shared" si="46"/>
        <v>4074.0367642179308</v>
      </c>
      <c r="H169" s="61">
        <f>H170</f>
        <v>30695.83</v>
      </c>
      <c r="I169" s="11"/>
      <c r="J169" s="11"/>
      <c r="K169" s="11"/>
    </row>
    <row r="170" spans="1:11">
      <c r="A170" s="155">
        <v>3</v>
      </c>
      <c r="B170" s="156"/>
      <c r="C170" s="157"/>
      <c r="D170" s="51" t="s">
        <v>24</v>
      </c>
      <c r="E170" s="11">
        <f t="shared" si="45"/>
        <v>851.98088791558826</v>
      </c>
      <c r="F170" s="11">
        <f>SUM(F171:F172)</f>
        <v>6419.25</v>
      </c>
      <c r="G170" s="11">
        <f t="shared" si="46"/>
        <v>4074.0367642179308</v>
      </c>
      <c r="H170" s="11">
        <f>SUM(H171:H172)</f>
        <v>30695.83</v>
      </c>
      <c r="I170" s="11"/>
      <c r="J170" s="11"/>
      <c r="K170" s="11"/>
    </row>
    <row r="171" spans="1:11">
      <c r="A171" s="146">
        <v>31</v>
      </c>
      <c r="B171" s="147"/>
      <c r="C171" s="148"/>
      <c r="D171" s="51" t="s">
        <v>25</v>
      </c>
      <c r="E171" s="10">
        <f t="shared" si="45"/>
        <v>826.76355431680929</v>
      </c>
      <c r="F171" s="10">
        <v>6229.25</v>
      </c>
      <c r="G171" s="11">
        <f t="shared" si="46"/>
        <v>3835.1357090716042</v>
      </c>
      <c r="H171" s="11">
        <v>28895.83</v>
      </c>
      <c r="I171" s="11"/>
      <c r="J171" s="11"/>
      <c r="K171" s="11"/>
    </row>
    <row r="172" spans="1:11">
      <c r="A172" s="146">
        <v>32</v>
      </c>
      <c r="B172" s="147"/>
      <c r="C172" s="148"/>
      <c r="D172" s="51" t="s">
        <v>37</v>
      </c>
      <c r="E172" s="10">
        <f t="shared" si="45"/>
        <v>25.21733359877895</v>
      </c>
      <c r="F172" s="10">
        <v>190</v>
      </c>
      <c r="G172" s="11">
        <f t="shared" si="46"/>
        <v>238.90105514632688</v>
      </c>
      <c r="H172" s="11">
        <v>1800</v>
      </c>
      <c r="I172" s="11"/>
      <c r="J172" s="11"/>
      <c r="K172" s="11"/>
    </row>
    <row r="173" spans="1:11" ht="15" customHeight="1">
      <c r="A173" s="149" t="s">
        <v>190</v>
      </c>
      <c r="B173" s="150"/>
      <c r="C173" s="151"/>
      <c r="D173" s="65" t="s">
        <v>172</v>
      </c>
      <c r="E173" s="67">
        <f t="shared" si="45"/>
        <v>0</v>
      </c>
      <c r="F173" s="67">
        <f>F174</f>
        <v>0</v>
      </c>
      <c r="G173" s="67">
        <f t="shared" si="46"/>
        <v>4977.1053155484769</v>
      </c>
      <c r="H173" s="67">
        <f>H174</f>
        <v>37500</v>
      </c>
      <c r="I173" s="67">
        <f>I174</f>
        <v>5074</v>
      </c>
      <c r="J173" s="67">
        <v>0</v>
      </c>
      <c r="K173" s="67">
        <v>0</v>
      </c>
    </row>
    <row r="174" spans="1:11" ht="15" customHeight="1">
      <c r="A174" s="152" t="s">
        <v>191</v>
      </c>
      <c r="B174" s="153"/>
      <c r="C174" s="154"/>
      <c r="D174" s="104" t="s">
        <v>192</v>
      </c>
      <c r="E174" s="61"/>
      <c r="F174" s="61"/>
      <c r="G174" s="61">
        <f t="shared" si="46"/>
        <v>4977.1053155484769</v>
      </c>
      <c r="H174" s="61">
        <f>H175+H178</f>
        <v>37500</v>
      </c>
      <c r="I174" s="61">
        <f>I175+I178</f>
        <v>5074</v>
      </c>
      <c r="J174" s="61">
        <f>J175+J178</f>
        <v>0</v>
      </c>
      <c r="K174" s="61">
        <f>K175+K178</f>
        <v>0</v>
      </c>
    </row>
    <row r="175" spans="1:11" ht="15" customHeight="1">
      <c r="A175" s="158" t="s">
        <v>92</v>
      </c>
      <c r="B175" s="159"/>
      <c r="C175" s="160"/>
      <c r="D175" s="63" t="s">
        <v>93</v>
      </c>
      <c r="E175" s="61"/>
      <c r="F175" s="61"/>
      <c r="G175" s="61">
        <f t="shared" si="46"/>
        <v>903.06855133054614</v>
      </c>
      <c r="H175" s="61">
        <f>H176</f>
        <v>6804.17</v>
      </c>
      <c r="I175" s="61">
        <f>I176</f>
        <v>2011</v>
      </c>
      <c r="J175" s="61">
        <f t="shared" ref="J175:K175" si="56">J176</f>
        <v>0</v>
      </c>
      <c r="K175" s="61">
        <f t="shared" si="56"/>
        <v>0</v>
      </c>
    </row>
    <row r="176" spans="1:11">
      <c r="A176" s="155">
        <v>3</v>
      </c>
      <c r="B176" s="156"/>
      <c r="C176" s="157"/>
      <c r="D176" s="55" t="s">
        <v>24</v>
      </c>
      <c r="E176" s="11"/>
      <c r="F176" s="11"/>
      <c r="G176" s="11">
        <f t="shared" si="46"/>
        <v>903.06855133054614</v>
      </c>
      <c r="H176" s="11">
        <f>SUM(H177:H177)</f>
        <v>6804.17</v>
      </c>
      <c r="I176" s="11">
        <f>SUM(I177:I177)</f>
        <v>2011</v>
      </c>
      <c r="J176" s="11">
        <f>SUM(J177:J177)</f>
        <v>0</v>
      </c>
      <c r="K176" s="11">
        <f>SUM(K177:K177)</f>
        <v>0</v>
      </c>
    </row>
    <row r="177" spans="1:11">
      <c r="A177" s="146">
        <v>31</v>
      </c>
      <c r="B177" s="147"/>
      <c r="C177" s="148"/>
      <c r="D177" s="55" t="s">
        <v>25</v>
      </c>
      <c r="E177" s="10"/>
      <c r="F177" s="10"/>
      <c r="G177" s="11">
        <f t="shared" si="46"/>
        <v>903.06855133054614</v>
      </c>
      <c r="H177" s="11">
        <v>6804.17</v>
      </c>
      <c r="I177" s="11">
        <v>2011</v>
      </c>
      <c r="J177" s="11">
        <v>0</v>
      </c>
      <c r="K177" s="11">
        <v>0</v>
      </c>
    </row>
    <row r="178" spans="1:11" ht="15" customHeight="1">
      <c r="A178" s="158" t="s">
        <v>157</v>
      </c>
      <c r="B178" s="159"/>
      <c r="C178" s="160"/>
      <c r="D178" s="63" t="s">
        <v>158</v>
      </c>
      <c r="E178" s="61"/>
      <c r="F178" s="61"/>
      <c r="G178" s="61">
        <f t="shared" si="46"/>
        <v>4074.0367642179308</v>
      </c>
      <c r="H178" s="61">
        <f>H179</f>
        <v>30695.83</v>
      </c>
      <c r="I178" s="61">
        <f>I179</f>
        <v>3063</v>
      </c>
      <c r="J178" s="61">
        <f t="shared" ref="J178:K178" si="57">J179</f>
        <v>0</v>
      </c>
      <c r="K178" s="61">
        <f t="shared" si="57"/>
        <v>0</v>
      </c>
    </row>
    <row r="179" spans="1:11">
      <c r="A179" s="155">
        <v>3</v>
      </c>
      <c r="B179" s="156"/>
      <c r="C179" s="157"/>
      <c r="D179" s="55" t="s">
        <v>24</v>
      </c>
      <c r="E179" s="11"/>
      <c r="F179" s="11"/>
      <c r="G179" s="11">
        <f t="shared" si="46"/>
        <v>4074.0367642179308</v>
      </c>
      <c r="H179" s="11">
        <f>SUM(H180:H181)</f>
        <v>30695.83</v>
      </c>
      <c r="I179" s="11">
        <f>SUM(I180:I181)</f>
        <v>3063</v>
      </c>
      <c r="J179" s="11">
        <f>SUM(J180:J181)</f>
        <v>0</v>
      </c>
      <c r="K179" s="11">
        <f>SUM(K180:K181)</f>
        <v>0</v>
      </c>
    </row>
    <row r="180" spans="1:11">
      <c r="A180" s="146">
        <v>31</v>
      </c>
      <c r="B180" s="147"/>
      <c r="C180" s="148"/>
      <c r="D180" s="55" t="s">
        <v>25</v>
      </c>
      <c r="E180" s="10"/>
      <c r="F180" s="10"/>
      <c r="G180" s="11">
        <f t="shared" si="46"/>
        <v>3835.1357090716042</v>
      </c>
      <c r="H180" s="11">
        <v>28895.83</v>
      </c>
      <c r="I180" s="11">
        <v>2718</v>
      </c>
      <c r="J180" s="11">
        <v>0</v>
      </c>
      <c r="K180" s="11">
        <v>0</v>
      </c>
    </row>
    <row r="181" spans="1:11">
      <c r="A181" s="146">
        <v>32</v>
      </c>
      <c r="B181" s="147"/>
      <c r="C181" s="148"/>
      <c r="D181" s="55" t="s">
        <v>37</v>
      </c>
      <c r="E181" s="10"/>
      <c r="F181" s="10"/>
      <c r="G181" s="11">
        <f t="shared" si="46"/>
        <v>238.90105514632688</v>
      </c>
      <c r="H181" s="11">
        <v>1800</v>
      </c>
      <c r="I181" s="11">
        <v>345</v>
      </c>
      <c r="J181" s="11">
        <v>0</v>
      </c>
      <c r="K181" s="11">
        <v>0</v>
      </c>
    </row>
    <row r="183" spans="1:11">
      <c r="A183" t="s">
        <v>193</v>
      </c>
      <c r="B183" t="s">
        <v>197</v>
      </c>
      <c r="H183" t="s">
        <v>195</v>
      </c>
    </row>
    <row r="184" spans="1:11">
      <c r="A184" t="s">
        <v>194</v>
      </c>
      <c r="B184" t="s">
        <v>200</v>
      </c>
      <c r="H184" t="s">
        <v>196</v>
      </c>
    </row>
    <row r="185" spans="1:11">
      <c r="A185" t="s">
        <v>199</v>
      </c>
    </row>
  </sheetData>
  <mergeCells count="151">
    <mergeCell ref="A171:C171"/>
    <mergeCell ref="A172:C172"/>
    <mergeCell ref="A167:C167"/>
    <mergeCell ref="A168:C168"/>
    <mergeCell ref="A164:C164"/>
    <mergeCell ref="A169:C169"/>
    <mergeCell ref="A170:C170"/>
    <mergeCell ref="A154:C154"/>
    <mergeCell ref="A155:C155"/>
    <mergeCell ref="A163:C163"/>
    <mergeCell ref="A165:C165"/>
    <mergeCell ref="A166:C166"/>
    <mergeCell ref="A161:C161"/>
    <mergeCell ref="A162:C162"/>
    <mergeCell ref="A138:C138"/>
    <mergeCell ref="A141:C141"/>
    <mergeCell ref="A144:C144"/>
    <mergeCell ref="A148:C148"/>
    <mergeCell ref="A151:C151"/>
    <mergeCell ref="A145:C145"/>
    <mergeCell ref="A158:C158"/>
    <mergeCell ref="A159:C159"/>
    <mergeCell ref="A160:C160"/>
    <mergeCell ref="A131:C131"/>
    <mergeCell ref="A132:C132"/>
    <mergeCell ref="A133:C133"/>
    <mergeCell ref="A134:C134"/>
    <mergeCell ref="A135:C135"/>
    <mergeCell ref="A127:C127"/>
    <mergeCell ref="A128:C128"/>
    <mergeCell ref="A129:C129"/>
    <mergeCell ref="A130:C130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3:C113"/>
    <mergeCell ref="A114:C114"/>
    <mergeCell ref="A119:C119"/>
    <mergeCell ref="A120:C120"/>
    <mergeCell ref="A108:C108"/>
    <mergeCell ref="A109:C109"/>
    <mergeCell ref="A110:C110"/>
    <mergeCell ref="A111:C111"/>
    <mergeCell ref="A112:C112"/>
    <mergeCell ref="A104:C104"/>
    <mergeCell ref="A105:C105"/>
    <mergeCell ref="A106:C106"/>
    <mergeCell ref="A107:C107"/>
    <mergeCell ref="A98:C98"/>
    <mergeCell ref="A101:C101"/>
    <mergeCell ref="A102:C102"/>
    <mergeCell ref="A103:C103"/>
    <mergeCell ref="A94:C94"/>
    <mergeCell ref="A95:C95"/>
    <mergeCell ref="A96:C96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A81:C81"/>
    <mergeCell ref="A82:C82"/>
    <mergeCell ref="A83:C83"/>
    <mergeCell ref="A84:C84"/>
    <mergeCell ref="A85:C85"/>
    <mergeCell ref="A78:C78"/>
    <mergeCell ref="A79:C79"/>
    <mergeCell ref="A80:C80"/>
    <mergeCell ref="A71:C71"/>
    <mergeCell ref="A72:C72"/>
    <mergeCell ref="A73:C73"/>
    <mergeCell ref="A67:C67"/>
    <mergeCell ref="A68:C68"/>
    <mergeCell ref="A69:C69"/>
    <mergeCell ref="A70:C70"/>
    <mergeCell ref="A65:C65"/>
    <mergeCell ref="A66:C66"/>
    <mergeCell ref="A59:C59"/>
    <mergeCell ref="A60:C60"/>
    <mergeCell ref="A61:C61"/>
    <mergeCell ref="A56:C56"/>
    <mergeCell ref="A57:C57"/>
    <mergeCell ref="A58:C58"/>
    <mergeCell ref="A74:C74"/>
    <mergeCell ref="A1:K1"/>
    <mergeCell ref="A3:K3"/>
    <mergeCell ref="A5:C5"/>
    <mergeCell ref="A10:C10"/>
    <mergeCell ref="A11:C11"/>
    <mergeCell ref="A12:C12"/>
    <mergeCell ref="A14:C14"/>
    <mergeCell ref="A15:C15"/>
    <mergeCell ref="E5:F5"/>
    <mergeCell ref="G5:H5"/>
    <mergeCell ref="A178:C178"/>
    <mergeCell ref="A179:C179"/>
    <mergeCell ref="A180:C180"/>
    <mergeCell ref="A181:C181"/>
    <mergeCell ref="A26:C26"/>
    <mergeCell ref="A27:C27"/>
    <mergeCell ref="A28:C28"/>
    <mergeCell ref="A29:C29"/>
    <mergeCell ref="A33:C33"/>
    <mergeCell ref="A34:C34"/>
    <mergeCell ref="A35:C35"/>
    <mergeCell ref="A36:C36"/>
    <mergeCell ref="A37:C37"/>
    <mergeCell ref="A30:C30"/>
    <mergeCell ref="A31:C31"/>
    <mergeCell ref="A32:C32"/>
    <mergeCell ref="A45:C45"/>
    <mergeCell ref="A46:C46"/>
    <mergeCell ref="A47:C47"/>
    <mergeCell ref="A48:C48"/>
    <mergeCell ref="A173:C173"/>
    <mergeCell ref="A174:C174"/>
    <mergeCell ref="A175:C175"/>
    <mergeCell ref="A176:C176"/>
    <mergeCell ref="A177:C177"/>
    <mergeCell ref="A8:C8"/>
    <mergeCell ref="A9:C9"/>
    <mergeCell ref="A16:C16"/>
    <mergeCell ref="A17:C17"/>
    <mergeCell ref="A19:C19"/>
    <mergeCell ref="A20:C20"/>
    <mergeCell ref="A21:C21"/>
    <mergeCell ref="A22:C22"/>
    <mergeCell ref="A38:C38"/>
    <mergeCell ref="A41:C41"/>
    <mergeCell ref="A42:C42"/>
    <mergeCell ref="A43:C43"/>
    <mergeCell ref="A44:C44"/>
    <mergeCell ref="A55:C55"/>
    <mergeCell ref="A49:C49"/>
    <mergeCell ref="A50:C50"/>
    <mergeCell ref="A51:C51"/>
    <mergeCell ref="A53:C53"/>
    <mergeCell ref="A54:C54"/>
    <mergeCell ref="A62:C62"/>
    <mergeCell ref="A25:C25"/>
    <mergeCell ref="A63:C63"/>
    <mergeCell ref="A64:C6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2022-12-27T08:56:23Z</cp:lastPrinted>
  <dcterms:created xsi:type="dcterms:W3CDTF">2022-08-12T12:51:27Z</dcterms:created>
  <dcterms:modified xsi:type="dcterms:W3CDTF">2022-12-27T08:58:34Z</dcterms:modified>
</cp:coreProperties>
</file>