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sažetak" sheetId="1" r:id="rId1"/>
    <sheet name="OPĆI DIO-prihodi" sheetId="2" r:id="rId2"/>
    <sheet name="OPĆI DIO-RASHODI" sheetId="3" r:id="rId3"/>
    <sheet name="POSEBNI DIO" sheetId="4" r:id="rId4"/>
    <sheet name="List2" sheetId="5" r:id="rId5"/>
  </sheets>
  <definedNames>
    <definedName name="_GoBack" localSheetId="1">'OPĆI DIO-prihodi'!$B$31</definedName>
    <definedName name="_GoBack" localSheetId="2">'OPĆI DIO-RASHODI'!#REF!</definedName>
    <definedName name="_xlnm.Print_Area" localSheetId="2">'OPĆI DIO-RASHODI'!$A$1:$H$84</definedName>
  </definedNames>
  <calcPr fullCalcOnLoad="1"/>
</workbook>
</file>

<file path=xl/sharedStrings.xml><?xml version="1.0" encoding="utf-8"?>
<sst xmlns="http://schemas.openxmlformats.org/spreadsheetml/2006/main" count="957" uniqueCount="396">
  <si>
    <t>BROJČANA OZNAKA I NAZIV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</si>
  <si>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</si>
  <si>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</si>
  <si>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</si>
  <si>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</si>
  <si>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</si>
  <si>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</si>
  <si>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</si>
  <si>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</si>
  <si>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</si>
  <si>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</si>
  <si>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</si>
  <si>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</si>
  <si>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</si>
  <si>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</si>
  <si>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</si>
  <si>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</si>
  <si>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</si>
  <si>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</si>
  <si>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</si>
  <si>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</si>
  <si>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</si>
  <si>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</si>
  <si>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</si>
  <si>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</si>
  <si>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</si>
  <si>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</si>
  <si>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</si>
  <si>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</si>
  <si>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</si>
  <si>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</si>
  <si>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</si>
  <si>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</si>
  <si>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</si>
  <si>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</si>
  <si>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</si>
  <si>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</si>
  <si>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</si>
  <si>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</si>
  <si>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</si>
  <si>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</si>
  <si>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</si>
  <si>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</si>
  <si>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</si>
  <si>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</si>
  <si>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</si>
  <si>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</si>
  <si>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</si>
  <si>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</si>
  <si>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</si>
  <si>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</si>
  <si>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</si>
  <si>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</si>
  <si>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</si>
  <si>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</si>
  <si>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</si>
  <si>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3222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</si>
  <si>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</si>
  <si>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</si>
  <si>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</si>
  <si>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</si>
  <si>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</si>
  <si>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</si>
  <si>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</si>
  <si>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</si>
  <si>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</si>
  <si>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</si>
  <si>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</si>
  <si>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</si>
  <si>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</si>
  <si>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</si>
  <si>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</si>
  <si>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</si>
  <si>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</si>
  <si>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</si>
  <si>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</si>
  <si>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</si>
  <si>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</si>
  <si>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</si>
  <si>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</si>
  <si>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</si>
  <si>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</si>
  <si>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</si>
  <si>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</si>
  <si>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</si>
  <si>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</si>
  <si>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</si>
  <si>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</si>
  <si>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</si>
  <si>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</si>
  <si>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</si>
  <si>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</si>
  <si>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</si>
  <si>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</si>
  <si>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</si>
  <si>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</si>
  <si>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</si>
  <si>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</si>
  <si>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</si>
  <si>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</si>
  <si>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</si>
  <si>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</si>
  <si>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</si>
  <si>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</si>
  <si>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</si>
  <si>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</si>
  <si>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</si>
  <si>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</si>
  <si>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</si>
  <si>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</si>
  <si>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</si>
  <si>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</si>
  <si>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</si>
  <si>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</si>
  <si>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</si>
  <si>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</si>
  <si>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</si>
  <si>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</si>
  <si>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</si>
  <si>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</si>
  <si>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</si>
  <si>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</si>
  <si>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</si>
  <si>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</si>
  <si>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</si>
  <si>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</si>
  <si>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</si>
  <si>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</si>
  <si>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</si>
  <si>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</si>
  <si>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</si>
  <si>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</si>
  <si>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Rashodi za nabavu nefinancijske imovine</t>
  </si>
  <si>
    <t>Licence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</si>
  <si>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</si>
  <si>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</si>
  <si>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</si>
  <si>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</si>
  <si>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</si>
  <si>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</si>
  <si>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</si>
  <si>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</si>
  <si>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</si>
  <si>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</si>
  <si>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</si>
  <si>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</si>
  <si>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</si>
  <si>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</si>
  <si>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</si>
  <si>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</si>
  <si>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</si>
  <si>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</si>
  <si>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</si>
  <si>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</si>
  <si>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</si>
  <si>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</si>
  <si>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</si>
  <si>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</si>
  <si>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</si>
  <si>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</si>
  <si>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</si>
  <si>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</si>
  <si>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</si>
  <si>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</si>
  <si>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</si>
  <si>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</si>
  <si>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</si>
  <si>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</si>
  <si>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</si>
  <si>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</si>
  <si>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</si>
  <si>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</si>
  <si>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</si>
  <si>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</si>
  <si>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</si>
  <si>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</si>
  <si>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</si>
  <si>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</si>
  <si>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</si>
  <si>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</si>
  <si>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</si>
  <si>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</si>
  <si>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</si>
  <si>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</si>
  <si>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</si>
  <si>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</si>
  <si>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</si>
  <si>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</si>
  <si>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</si>
  <si>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</si>
  <si>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</si>
  <si>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</si>
  <si>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</si>
  <si>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</si>
  <si>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</si>
  <si>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</si>
  <si>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</si>
  <si>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</si>
  <si>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</si>
  <si>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</si>
  <si>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</si>
  <si>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</si>
  <si>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</si>
  <si>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</si>
  <si>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</si>
  <si>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</si>
  <si>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</si>
  <si>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
Izvršenje 2020. </t>
  </si>
  <si>
    <t xml:space="preserve">Ostvarenje 2020. </t>
  </si>
  <si>
    <t>Izvor financiranja</t>
  </si>
  <si>
    <t>Naziv izvora financiranja</t>
  </si>
  <si>
    <t xml:space="preserve">Izvršenje 2020. </t>
  </si>
  <si>
    <t>OSTVARENJE/ IZVRŠENJE 2020</t>
  </si>
  <si>
    <t>Negativne tečajne razlike i razl.zbog prom.valute</t>
  </si>
  <si>
    <t>Ostali nespomenti financijski rashodi</t>
  </si>
  <si>
    <t xml:space="preserve">Ostali rashodi </t>
  </si>
  <si>
    <t>Tekuće donacije</t>
  </si>
  <si>
    <t>Tekuće donacije u novcu</t>
  </si>
  <si>
    <t>Kapitalne  donacije  od pravnih i fizičkih osoba izvan općeg proračuna</t>
  </si>
  <si>
    <t>Rashodi poslovanja</t>
  </si>
  <si>
    <t>IZVORNI PLAN 2021</t>
  </si>
  <si>
    <t>TEKUĆI PLAN 2021</t>
  </si>
  <si>
    <t>OSTVARENJE/ IZVRŠENJE 2021</t>
  </si>
  <si>
    <t>Izvorni plan 2021</t>
  </si>
  <si>
    <t>Tekući plan 2021</t>
  </si>
  <si>
    <t xml:space="preserve">Ostvarenje 2021. </t>
  </si>
  <si>
    <t xml:space="preserve">
Izvršenje 2021. </t>
  </si>
  <si>
    <t>Izvorni plan 2021.</t>
  </si>
  <si>
    <t>Tekući plan 2021.</t>
  </si>
  <si>
    <t>IZVRŠENJE 2020.</t>
  </si>
  <si>
    <t>IZVRŠENJE 2021.</t>
  </si>
  <si>
    <t xml:space="preserve">Tekući plan 2021 </t>
  </si>
  <si>
    <t xml:space="preserve">Izvorni plan 2021 </t>
  </si>
  <si>
    <t xml:space="preserve">Izvršenje 2021. </t>
  </si>
  <si>
    <t>Troškovi sudskih postupaka</t>
  </si>
  <si>
    <t>Zatezne kamate</t>
  </si>
  <si>
    <t>A210101</t>
  </si>
  <si>
    <t>Materijalni rashodi OŠ po kriterijima</t>
  </si>
  <si>
    <t>ZAKUPNINE I NAJAMNINE</t>
  </si>
  <si>
    <t>A210102</t>
  </si>
  <si>
    <t>A210103</t>
  </si>
  <si>
    <t>2101</t>
  </si>
  <si>
    <t>Redovna djelatnost osnovnih škola - minimalni standard</t>
  </si>
  <si>
    <t>3</t>
  </si>
  <si>
    <t>32</t>
  </si>
  <si>
    <t>48005</t>
  </si>
  <si>
    <t>3235</t>
  </si>
  <si>
    <t>34</t>
  </si>
  <si>
    <t>3432</t>
  </si>
  <si>
    <t>3434</t>
  </si>
  <si>
    <t>OSTALI NESPOMENUTI FINANCIJSKI RASHODI</t>
  </si>
  <si>
    <t>Materijalni rashodi OŠ po stvarnom trošku</t>
  </si>
  <si>
    <t>37</t>
  </si>
  <si>
    <t>Materijalni rashodi OŠ po stvarnom trošku-drugi izvori</t>
  </si>
  <si>
    <t>32300</t>
  </si>
  <si>
    <t>55368</t>
  </si>
  <si>
    <t>62300</t>
  </si>
  <si>
    <t>72300</t>
  </si>
  <si>
    <t>4</t>
  </si>
  <si>
    <t>42</t>
  </si>
  <si>
    <t>A210104</t>
  </si>
  <si>
    <t>Plaće i drugi rashodi za zaposlene osnovnih škola</t>
  </si>
  <si>
    <t>31</t>
  </si>
  <si>
    <t>RASHODI ZA ZAPOSLENE</t>
  </si>
  <si>
    <t>311</t>
  </si>
  <si>
    <t>PLAĆE (BRUTO)</t>
  </si>
  <si>
    <t>3111</t>
  </si>
  <si>
    <t>PLAĆE ZA REDOVAN RAD</t>
  </si>
  <si>
    <t>53082</t>
  </si>
  <si>
    <t>PLAĆE ZA REDOVAN RAD PO SUDSKIM PRESUDAMA</t>
  </si>
  <si>
    <t>312</t>
  </si>
  <si>
    <t>OSTALI RASHODI ZA ZAPOSLENE</t>
  </si>
  <si>
    <t>313</t>
  </si>
  <si>
    <t>DOPRINOSI NA PLAĆE</t>
  </si>
  <si>
    <t>3132</t>
  </si>
  <si>
    <t>DOPRINOSI ZA OBVEZNO ZDRAVSTVENO OSIGURANJE</t>
  </si>
  <si>
    <t>3133</t>
  </si>
  <si>
    <t>3296</t>
  </si>
  <si>
    <t>TROŠKOVI SUDSKIH POSTUPAKA</t>
  </si>
  <si>
    <t>3433</t>
  </si>
  <si>
    <t>ZATEZNE KAMATE</t>
  </si>
  <si>
    <t>2102</t>
  </si>
  <si>
    <t>Redovna djelatnost osnovnih škola - iznad standarda</t>
  </si>
  <si>
    <t>A210201</t>
  </si>
  <si>
    <t>Materijalni rashodi OŠ po stvarnom trošku iznad standarda</t>
  </si>
  <si>
    <t>3292</t>
  </si>
  <si>
    <t>PREMIJE OSIGURANJA</t>
  </si>
  <si>
    <t>2301</t>
  </si>
  <si>
    <t>Programi obrazovanja iznad standarda</t>
  </si>
  <si>
    <t>A230102</t>
  </si>
  <si>
    <t>Županijska natjecanja</t>
  </si>
  <si>
    <t>A230106</t>
  </si>
  <si>
    <t>Školska kuhinja</t>
  </si>
  <si>
    <t>47300</t>
  </si>
  <si>
    <t>55254</t>
  </si>
  <si>
    <t>58300</t>
  </si>
  <si>
    <t>A230107</t>
  </si>
  <si>
    <t>Produženi boravak</t>
  </si>
  <si>
    <t>A230115</t>
  </si>
  <si>
    <t>Ostali programi i projekti</t>
  </si>
  <si>
    <t>A230116</t>
  </si>
  <si>
    <t>Školski list, časopisi i knjige</t>
  </si>
  <si>
    <t>A230119</t>
  </si>
  <si>
    <t>Nagrade za učenike</t>
  </si>
  <si>
    <t>A230147</t>
  </si>
  <si>
    <t>Volontarijat</t>
  </si>
  <si>
    <t>53086</t>
  </si>
  <si>
    <t>A230162</t>
  </si>
  <si>
    <t>53080</t>
  </si>
  <si>
    <t>A230163</t>
  </si>
  <si>
    <t>Izleti i terenska nastava</t>
  </si>
  <si>
    <t>A230184</t>
  </si>
  <si>
    <t>Zavičajna nastava</t>
  </si>
  <si>
    <t>A230197</t>
  </si>
  <si>
    <t>Projekt "Osiguranje prehrane djece u osnovnim školama"</t>
  </si>
  <si>
    <t>63000</t>
  </si>
  <si>
    <t>A230199</t>
  </si>
  <si>
    <t>Školska shema</t>
  </si>
  <si>
    <t>53060</t>
  </si>
  <si>
    <t>2302</t>
  </si>
  <si>
    <t>A230203</t>
  </si>
  <si>
    <t>Medni dani</t>
  </si>
  <si>
    <t>A240101</t>
  </si>
  <si>
    <t>A240103</t>
  </si>
  <si>
    <t>Investicijsko održavanje OŠ- ostali proračuni</t>
  </si>
  <si>
    <t>2405</t>
  </si>
  <si>
    <t>Opremanje u osnovnim školama</t>
  </si>
  <si>
    <t>K240501</t>
  </si>
  <si>
    <t>Školski namještaj i oprema</t>
  </si>
  <si>
    <t>48006</t>
  </si>
  <si>
    <t>K240502</t>
  </si>
  <si>
    <t>Opremanje knjižnica</t>
  </si>
  <si>
    <t>K240505</t>
  </si>
  <si>
    <t>Uređenje školske zgrade i okoliša</t>
  </si>
  <si>
    <t>T910801</t>
  </si>
  <si>
    <t>Provedba projekta MOZAIK 4</t>
  </si>
  <si>
    <t>AKTIVNOST:</t>
  </si>
  <si>
    <t>NEG.TEČ. RAZLIKE I RAZLIKE ZBOG PRIMJ.VALUTNE KL.</t>
  </si>
  <si>
    <t>DOPR.ZA OBVEZNO OSIG.U SLUČ.NEZAPOSLENOSTI</t>
  </si>
  <si>
    <t>NAKNADE ZA PRIJEVOZ, ZA RAD NA TER.I ODV. ŽIVOT</t>
  </si>
  <si>
    <t>RASHODI ZA NABAVU PROIZV. DUGOTRAJNE IMOVINE</t>
  </si>
  <si>
    <t>UREDSKI MATERIJAL I OSTALI MATER. RASHODI</t>
  </si>
  <si>
    <t>DOPRINOSI ZA OBVEZNO ZDRAVSTVENO OSIG.</t>
  </si>
  <si>
    <t>Program:</t>
  </si>
  <si>
    <t>O.Š. IVANA BATELIĆA, RAŠA</t>
  </si>
  <si>
    <t xml:space="preserve"> IZVORNI PLAN 2021.</t>
  </si>
  <si>
    <t>TEKUĆI PLAN 2021.</t>
  </si>
  <si>
    <t>OSTALE NAKNADE GRAĐ.I KUĆ. IZ PROR.</t>
  </si>
  <si>
    <t>NAKN.GRAĐ.,KUĆANSTVIMA NA TEMJ.OSIG.I DR.NAK.</t>
  </si>
  <si>
    <t>NAKNADE ZA PRIJEVOZ, ZA RAD NA TER.I ODV.ŽIVOT</t>
  </si>
  <si>
    <t>RASHODI ZA NAB. PROIZVEDENE DUGOT. IMOVINE</t>
  </si>
  <si>
    <t>RASHODI ZA NAB.PROIZVEDENE DUGOT. IMOVINE</t>
  </si>
  <si>
    <t>MOZAIK 3</t>
  </si>
  <si>
    <t>7=5/3*100</t>
  </si>
  <si>
    <t>MOZAIK 4</t>
  </si>
  <si>
    <t>A230104</t>
  </si>
  <si>
    <t>Pomoćnici u nastavi- projekt MOZAIK 3</t>
  </si>
  <si>
    <t>UREDSKI MAR.I OSTALI MAT. RASHODI</t>
  </si>
  <si>
    <t>TEKUĆE DONACIJE</t>
  </si>
  <si>
    <t>TEKUĆE DONACIJEU NOVCU</t>
  </si>
  <si>
    <t>PRIJENOSI IZMEĐU PROR.KOR. ISTOG PROR.</t>
  </si>
  <si>
    <t>OSTALI NESPOMENUTI RASHODI POSL</t>
  </si>
  <si>
    <t>TEKUĆI PRIJ. IZM. PROR.KOR.ISTOG PROR.</t>
  </si>
  <si>
    <t xml:space="preserve">OSTALI RASHODI </t>
  </si>
  <si>
    <t>POMOĆI UNUTAR ISTOG PRORAČUNA</t>
  </si>
  <si>
    <t>NAKNADA ZA PRIJEVOZ</t>
  </si>
  <si>
    <t>Naknada za Županijsko struč.vijeće, Žup. aktiv učit.</t>
  </si>
  <si>
    <t>USLUGE TEKUĆEG I INVESTICIJSKOG ODRŽ.</t>
  </si>
  <si>
    <t>UREDSKI MAT. I OSTALI MAT. RASHODI</t>
  </si>
  <si>
    <t>NAKNADE GRAĐANIMA I DRUGE NAK.</t>
  </si>
  <si>
    <t>OSTALE NAK.GRAĐANIMA</t>
  </si>
  <si>
    <t>NAK.GRAĐ.I KUĆ. U NARAVI</t>
  </si>
  <si>
    <t>A230204</t>
  </si>
  <si>
    <t>PROVEDBA KURIKULUMA</t>
  </si>
  <si>
    <t xml:space="preserve">RASH.ZA NABAVU NEPROIZ. DUGOT.IMOVINE </t>
  </si>
  <si>
    <t>NEMATERIJALNA IMOVINA</t>
  </si>
  <si>
    <t>LICENCA</t>
  </si>
  <si>
    <t>A230205</t>
  </si>
  <si>
    <t>SRED, ZAŠTITE PROTIV COVID-19</t>
  </si>
  <si>
    <t>URED.MATERIJAL I OST. MAT.RASHODI</t>
  </si>
  <si>
    <t>POMOĆNICI U NASTAVI-UG.O DJELU</t>
  </si>
  <si>
    <t>RASH.ZA MAT. I ENERGIJU</t>
  </si>
  <si>
    <t>INVESTICIJSKO ODRŽAVANJE OŠ</t>
  </si>
  <si>
    <t>INVESTICIJSKO ODRŽAVANJE OŠ-MIN.STANDARDI</t>
  </si>
  <si>
    <t>DIMNJAČARSKE I EKOLOŠ.USLUGE</t>
  </si>
  <si>
    <t>OSTALE RAČUNALNE USLUGE</t>
  </si>
  <si>
    <t>USLUGE ZAŠTITE IMOVINE</t>
  </si>
  <si>
    <t>IZVRŠENJE RASHODA I IZDATAKA ZA 2021.G. ZA O.Š. IVANA BATELIĆA RAŠA</t>
  </si>
  <si>
    <t>OSTVARENJE PRIHODA I PRIMITAKA ZA 2021.G. ZA O.Š. IVANA BATELIĆA RAŠA</t>
  </si>
  <si>
    <t>PLAĆE ZA PREKOVREMENI RAD</t>
  </si>
  <si>
    <t>PLAĆE ZA POSEBNE UVJETE RADA</t>
  </si>
  <si>
    <t>KLASA: 400-04/22-01/02</t>
  </si>
  <si>
    <t>UR.BROJ: 2144-17-01-22-2</t>
  </si>
  <si>
    <t>Raša, 29.03.2022.</t>
  </si>
  <si>
    <t>Predsjednica Školskog odbora</t>
  </si>
  <si>
    <t>Mirjana Blažević, mag.prim.educ.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</si>
</sst>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  <numFmt numFmtId="194" formatCode="#,##0.00;[Red]#,##0.00"/>
  </numFmts>
  <fonts count="53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9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33" borderId="16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5" borderId="10" xfId="0" applyFont="1" applyFill="1" applyBorder="1" applyAlignment="1">
      <alignment horizontal="left" vertical="center" wrapText="1"/>
    </xf>
    <xf numFmtId="0" fontId="50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0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2" fillId="11" borderId="10" xfId="0" applyFont="1" applyFill="1" applyBorder="1" applyAlignment="1">
      <alignment horizontal="left"/>
    </xf>
    <xf numFmtId="0" fontId="52" fillId="11" borderId="10" xfId="0" applyFont="1" applyFill="1" applyBorder="1" applyAlignment="1">
      <alignment/>
    </xf>
    <xf numFmtId="4" fontId="52" fillId="11" borderId="10" xfId="0" applyNumberFormat="1" applyFont="1" applyFill="1" applyBorder="1" applyAlignment="1">
      <alignment/>
    </xf>
    <xf numFmtId="2" fontId="52" fillId="11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2" fontId="6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 horizontal="left"/>
    </xf>
    <xf numFmtId="4" fontId="52" fillId="5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3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2.00390625" style="4" customWidth="1"/>
    <col min="2" max="2" width="21.7109375" style="4" customWidth="1"/>
    <col min="3" max="3" width="20.00390625" style="4" customWidth="1"/>
    <col min="4" max="4" width="17.8515625" style="4" customWidth="1"/>
    <col min="5" max="5" width="19.57421875" style="4" customWidth="1"/>
    <col min="6" max="6" width="16.00390625" style="4" customWidth="1"/>
    <col min="7" max="7" width="16.7109375" style="4" customWidth="1"/>
    <col min="8" max="16384" width="9.140625" style="4" customWidth="1"/>
  </cols>
  <sheetData>
    <row r="1" spans="1:7" s="1" customFormat="1" ht="26.25" customHeight="1">
      <c r="A1" s="166" t="s">
        <v>163</v>
      </c>
      <c r="B1" s="166"/>
      <c r="C1" s="166"/>
      <c r="D1" s="166"/>
      <c r="E1" s="166"/>
      <c r="F1" s="166"/>
      <c r="G1" s="166"/>
    </row>
    <row r="2" spans="1:5" s="1" customFormat="1" ht="16.5" customHeight="1">
      <c r="A2" s="162" t="s">
        <v>164</v>
      </c>
      <c r="B2" s="162"/>
      <c r="C2" s="163"/>
      <c r="D2" s="163"/>
      <c r="E2" s="163"/>
    </row>
    <row r="3" spans="1:7" s="118" customFormat="1" ht="25.5">
      <c r="A3" s="115" t="s">
        <v>165</v>
      </c>
      <c r="B3" s="115" t="s">
        <v>212</v>
      </c>
      <c r="C3" s="115" t="s">
        <v>220</v>
      </c>
      <c r="D3" s="115" t="s">
        <v>221</v>
      </c>
      <c r="E3" s="115" t="s">
        <v>222</v>
      </c>
      <c r="F3" s="116" t="s">
        <v>70</v>
      </c>
      <c r="G3" s="117" t="s">
        <v>70</v>
      </c>
    </row>
    <row r="4" spans="1:7" s="3" customFormat="1" ht="12">
      <c r="A4" s="19">
        <v>1</v>
      </c>
      <c r="B4" s="22">
        <v>2</v>
      </c>
      <c r="C4" s="23">
        <v>3</v>
      </c>
      <c r="D4" s="23">
        <v>4</v>
      </c>
      <c r="E4" s="23">
        <v>5</v>
      </c>
      <c r="F4" s="24" t="s">
        <v>71</v>
      </c>
      <c r="G4" s="25" t="s">
        <v>353</v>
      </c>
    </row>
    <row r="5" spans="1:7" ht="12.75">
      <c r="A5" s="7" t="s">
        <v>166</v>
      </c>
      <c r="B5" s="8">
        <v>3555488</v>
      </c>
      <c r="C5" s="8">
        <v>4221966.3</v>
      </c>
      <c r="D5" s="8">
        <v>0</v>
      </c>
      <c r="E5" s="8">
        <v>4095584</v>
      </c>
      <c r="F5" s="20">
        <f>E5/B5*100</f>
        <v>115.19048861928376</v>
      </c>
      <c r="G5" s="21">
        <f>E5/C5*100</f>
        <v>97.00655355775815</v>
      </c>
    </row>
    <row r="6" spans="1:7" ht="25.5">
      <c r="A6" s="7" t="s">
        <v>167</v>
      </c>
      <c r="B6" s="8">
        <v>0</v>
      </c>
      <c r="C6" s="8"/>
      <c r="D6" s="8"/>
      <c r="E6" s="8">
        <v>0</v>
      </c>
      <c r="F6" s="20">
        <v>0</v>
      </c>
      <c r="G6" s="21">
        <v>0</v>
      </c>
    </row>
    <row r="7" spans="1:7" ht="12.75">
      <c r="A7" s="7" t="s">
        <v>168</v>
      </c>
      <c r="B7" s="8">
        <f>SUM(B5:B6)</f>
        <v>3555488</v>
      </c>
      <c r="C7" s="8">
        <f>SUM(C5:C6)</f>
        <v>4221966.3</v>
      </c>
      <c r="D7" s="8">
        <f>SUM(D5:D6)</f>
        <v>0</v>
      </c>
      <c r="E7" s="8">
        <f>SUM(E5:E6)</f>
        <v>4095584</v>
      </c>
      <c r="F7" s="20">
        <f>E7/B7*100</f>
        <v>115.19048861928376</v>
      </c>
      <c r="G7" s="21">
        <f>E7/C7*100</f>
        <v>97.00655355775815</v>
      </c>
    </row>
    <row r="8" spans="1:7" ht="12.75">
      <c r="A8" s="7" t="s">
        <v>169</v>
      </c>
      <c r="B8" s="8">
        <v>3544261</v>
      </c>
      <c r="C8" s="8">
        <v>4160538.72</v>
      </c>
      <c r="D8" s="8">
        <v>0</v>
      </c>
      <c r="E8" s="8">
        <v>4017123</v>
      </c>
      <c r="F8" s="20">
        <f>E8/B8*100</f>
        <v>113.34162467154647</v>
      </c>
      <c r="G8" s="21">
        <f>E8/C8*100</f>
        <v>96.55295312333976</v>
      </c>
    </row>
    <row r="9" spans="1:7" ht="25.5">
      <c r="A9" s="7" t="s">
        <v>170</v>
      </c>
      <c r="B9" s="8">
        <v>34240</v>
      </c>
      <c r="C9" s="8">
        <v>49268.43</v>
      </c>
      <c r="D9" s="8">
        <v>0</v>
      </c>
      <c r="E9" s="8">
        <v>30177</v>
      </c>
      <c r="F9" s="20">
        <f>E9/B9*100</f>
        <v>88.13376168224299</v>
      </c>
      <c r="G9" s="21">
        <f>E9/C9*100</f>
        <v>61.25017582252976</v>
      </c>
    </row>
    <row r="10" spans="1:7" ht="12.75">
      <c r="A10" s="7" t="s">
        <v>126</v>
      </c>
      <c r="B10" s="8">
        <f>SUM(B8:B9)</f>
        <v>3578501</v>
      </c>
      <c r="C10" s="8">
        <f>SUM(C8:C9)</f>
        <v>4209807.15</v>
      </c>
      <c r="D10" s="8">
        <f>SUM(D8:D9)</f>
        <v>0</v>
      </c>
      <c r="E10" s="8">
        <f>SUM(E8:E9)</f>
        <v>4047300</v>
      </c>
      <c r="F10" s="20">
        <f>E10/B10*100</f>
        <v>113.10042948150635</v>
      </c>
      <c r="G10" s="21">
        <f>E10/C10*100</f>
        <v>96.13979585739455</v>
      </c>
    </row>
    <row r="11" spans="1:7" ht="12.75">
      <c r="A11" s="7" t="s">
        <v>171</v>
      </c>
      <c r="B11" s="8">
        <f>B7-B10</f>
        <v>-23013</v>
      </c>
      <c r="C11" s="8">
        <f>C7-C10</f>
        <v>12159.149999999441</v>
      </c>
      <c r="D11" s="8">
        <f>D7-D10</f>
        <v>0</v>
      </c>
      <c r="E11" s="8">
        <f>E7-E10</f>
        <v>48284</v>
      </c>
      <c r="F11" s="20">
        <f>E11/B11*100</f>
        <v>-209.81184547864248</v>
      </c>
      <c r="G11" s="21">
        <f>E11/C11*100</f>
        <v>397.1001262423954</v>
      </c>
    </row>
    <row r="12" ht="409.5" customHeight="1" hidden="1"/>
    <row r="13" ht="15.75" customHeight="1"/>
    <row r="14" spans="1:5" s="1" customFormat="1" ht="16.5" customHeight="1">
      <c r="A14" s="162" t="s">
        <v>172</v>
      </c>
      <c r="B14" s="162"/>
      <c r="C14" s="163"/>
      <c r="D14" s="163"/>
      <c r="E14" s="163"/>
    </row>
    <row r="15" spans="1:7" s="118" customFormat="1" ht="25.5">
      <c r="A15" s="115" t="s">
        <v>165</v>
      </c>
      <c r="B15" s="115" t="s">
        <v>212</v>
      </c>
      <c r="C15" s="115" t="s">
        <v>220</v>
      </c>
      <c r="D15" s="115" t="s">
        <v>221</v>
      </c>
      <c r="E15" s="115" t="s">
        <v>222</v>
      </c>
      <c r="F15" s="116" t="s">
        <v>70</v>
      </c>
      <c r="G15" s="117" t="s">
        <v>70</v>
      </c>
    </row>
    <row r="16" spans="1:7" s="3" customFormat="1" ht="12">
      <c r="A16" s="19">
        <v>1</v>
      </c>
      <c r="B16" s="22">
        <v>2</v>
      </c>
      <c r="C16" s="23">
        <v>3</v>
      </c>
      <c r="D16" s="23">
        <v>4</v>
      </c>
      <c r="E16" s="23">
        <v>5</v>
      </c>
      <c r="F16" s="24" t="s">
        <v>71</v>
      </c>
      <c r="G16" s="25" t="s">
        <v>72</v>
      </c>
    </row>
    <row r="17" spans="1:7" ht="25.5">
      <c r="A17" s="7" t="s">
        <v>173</v>
      </c>
      <c r="B17" s="8"/>
      <c r="C17" s="8"/>
      <c r="D17" s="8"/>
      <c r="E17" s="8"/>
      <c r="F17" s="20" t="e">
        <f>E17/B17*100</f>
        <v>#DIV/0!</v>
      </c>
      <c r="G17" s="21" t="e">
        <f>E17/D17*100</f>
        <v>#DIV/0!</v>
      </c>
    </row>
    <row r="18" spans="1:7" ht="25.5">
      <c r="A18" s="7" t="s">
        <v>174</v>
      </c>
      <c r="B18" s="8"/>
      <c r="C18" s="8"/>
      <c r="D18" s="8"/>
      <c r="E18" s="8"/>
      <c r="F18" s="20" t="e">
        <f>E18/B18*100</f>
        <v>#DIV/0!</v>
      </c>
      <c r="G18" s="21" t="e">
        <f>E18/D18*100</f>
        <v>#DIV/0!</v>
      </c>
    </row>
    <row r="19" spans="1:7" ht="12.75">
      <c r="A19" s="7" t="s">
        <v>175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20" t="e">
        <f>E19/B19*100</f>
        <v>#DIV/0!</v>
      </c>
      <c r="G19" s="21" t="e">
        <f>E19/D19*100</f>
        <v>#DIV/0!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64" t="s">
        <v>184</v>
      </c>
      <c r="B21" s="164"/>
      <c r="C21" s="164"/>
      <c r="D21" s="164"/>
      <c r="E21" s="11"/>
    </row>
    <row r="22" spans="1:7" ht="25.5">
      <c r="A22" s="12" t="s">
        <v>185</v>
      </c>
      <c r="B22" s="8">
        <v>0</v>
      </c>
      <c r="C22" s="8"/>
      <c r="D22" s="8"/>
      <c r="E22" s="8"/>
      <c r="F22" s="20">
        <v>0</v>
      </c>
      <c r="G22" s="21">
        <v>0</v>
      </c>
    </row>
    <row r="23" spans="1:7" ht="38.25">
      <c r="A23" s="12" t="s">
        <v>186</v>
      </c>
      <c r="B23" s="18">
        <f>B11+B19+B22</f>
        <v>-23013</v>
      </c>
      <c r="C23" s="18">
        <f>C11+C19+C22</f>
        <v>12159.149999999441</v>
      </c>
      <c r="D23" s="18">
        <f>D11+D19+D22</f>
        <v>0</v>
      </c>
      <c r="E23" s="18">
        <f>E11+E19+E22</f>
        <v>48284</v>
      </c>
      <c r="F23" s="20">
        <f>E23/B23*100</f>
        <v>-209.81184547864248</v>
      </c>
      <c r="G23" s="21">
        <f>E23/C23*100</f>
        <v>397.1001262423954</v>
      </c>
    </row>
    <row r="24" ht="14.25" customHeight="1"/>
    <row r="25" spans="1:5" s="1" customFormat="1" ht="18" customHeight="1">
      <c r="A25" s="164" t="s">
        <v>187</v>
      </c>
      <c r="B25" s="164"/>
      <c r="C25" s="165"/>
      <c r="D25" s="165"/>
      <c r="E25" s="165"/>
    </row>
    <row r="26" spans="1:7" ht="25.5">
      <c r="A26" s="12" t="s">
        <v>188</v>
      </c>
      <c r="B26" s="13">
        <f>SUM(B22:D22)</f>
        <v>0</v>
      </c>
      <c r="C26" s="13">
        <f>SUM(C22:E22)</f>
        <v>0</v>
      </c>
      <c r="D26" s="14">
        <f>C26-C22</f>
        <v>0</v>
      </c>
      <c r="E26" s="14">
        <f>D26-D22</f>
        <v>0</v>
      </c>
      <c r="F26" s="20">
        <v>0</v>
      </c>
      <c r="G26" s="21">
        <v>0</v>
      </c>
    </row>
    <row r="27" spans="1:5" ht="12.75">
      <c r="A27" s="15"/>
      <c r="B27" s="16"/>
      <c r="C27" s="16"/>
      <c r="D27" s="16"/>
      <c r="E27" s="16"/>
    </row>
    <row r="28" spans="1:5" s="1" customFormat="1" ht="16.5" customHeight="1">
      <c r="A28" s="162" t="s">
        <v>176</v>
      </c>
      <c r="B28" s="162"/>
      <c r="C28" s="163"/>
      <c r="D28" s="163"/>
      <c r="E28" s="163"/>
    </row>
    <row r="29" spans="1:7" s="118" customFormat="1" ht="25.5">
      <c r="A29" s="115" t="s">
        <v>165</v>
      </c>
      <c r="B29" s="115" t="s">
        <v>212</v>
      </c>
      <c r="C29" s="115" t="s">
        <v>220</v>
      </c>
      <c r="D29" s="115" t="s">
        <v>221</v>
      </c>
      <c r="E29" s="115" t="s">
        <v>222</v>
      </c>
      <c r="F29" s="116" t="s">
        <v>70</v>
      </c>
      <c r="G29" s="117" t="s">
        <v>70</v>
      </c>
    </row>
    <row r="30" spans="1:7" s="3" customFormat="1" ht="12">
      <c r="A30" s="19">
        <v>1</v>
      </c>
      <c r="B30" s="22">
        <v>2</v>
      </c>
      <c r="C30" s="23">
        <v>3</v>
      </c>
      <c r="D30" s="23">
        <v>4</v>
      </c>
      <c r="E30" s="23">
        <v>5</v>
      </c>
      <c r="F30" s="24" t="s">
        <v>71</v>
      </c>
      <c r="G30" s="25" t="s">
        <v>353</v>
      </c>
    </row>
    <row r="31" spans="1:7" ht="12.75">
      <c r="A31" s="7" t="s">
        <v>177</v>
      </c>
      <c r="B31" s="8">
        <f>SUM(B7)</f>
        <v>3555488</v>
      </c>
      <c r="C31" s="8">
        <f>SUM(C7)</f>
        <v>4221966.3</v>
      </c>
      <c r="D31" s="8">
        <f>SUM(D7)</f>
        <v>0</v>
      </c>
      <c r="E31" s="8">
        <f>SUM(E7)</f>
        <v>4095584</v>
      </c>
      <c r="F31" s="20">
        <f aca="true" t="shared" si="0" ref="F31:F37">E31/B31*100</f>
        <v>115.19048861928376</v>
      </c>
      <c r="G31" s="21">
        <f>E31/C31*100</f>
        <v>97.00655355775815</v>
      </c>
    </row>
    <row r="32" spans="1:7" ht="12.75">
      <c r="A32" s="7" t="s">
        <v>178</v>
      </c>
      <c r="B32" s="8">
        <f>SUM(B22)</f>
        <v>0</v>
      </c>
      <c r="C32" s="8">
        <f>SUM(C22)</f>
        <v>0</v>
      </c>
      <c r="D32" s="8">
        <f>SUM(D22)</f>
        <v>0</v>
      </c>
      <c r="E32" s="8">
        <f>SUM(E22)</f>
        <v>0</v>
      </c>
      <c r="F32" s="20">
        <v>0</v>
      </c>
      <c r="G32" s="21">
        <v>0</v>
      </c>
    </row>
    <row r="33" spans="1:7" ht="25.5">
      <c r="A33" s="7" t="s">
        <v>179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20">
        <v>0</v>
      </c>
      <c r="G33" s="21">
        <v>0</v>
      </c>
    </row>
    <row r="34" spans="1:7" ht="12.75">
      <c r="A34" s="7" t="s">
        <v>180</v>
      </c>
      <c r="B34" s="8">
        <f>SUM(B31:B33)</f>
        <v>3555488</v>
      </c>
      <c r="C34" s="8">
        <f>SUM(C31:C33)</f>
        <v>4221966.3</v>
      </c>
      <c r="D34" s="8">
        <f>SUM(D31:D33)</f>
        <v>0</v>
      </c>
      <c r="E34" s="8">
        <f>SUM(E31:E33)</f>
        <v>4095584</v>
      </c>
      <c r="F34" s="20">
        <f t="shared" si="0"/>
        <v>115.19048861928376</v>
      </c>
      <c r="G34" s="21">
        <f>E34/C34*100</f>
        <v>97.00655355775815</v>
      </c>
    </row>
    <row r="35" spans="1:7" ht="12.75">
      <c r="A35" s="7" t="s">
        <v>181</v>
      </c>
      <c r="B35" s="8">
        <f>SUM(B10)</f>
        <v>3578501</v>
      </c>
      <c r="C35" s="8">
        <f>SUM(C10)</f>
        <v>4209807.15</v>
      </c>
      <c r="D35" s="8">
        <f>SUM(D10)</f>
        <v>0</v>
      </c>
      <c r="E35" s="8">
        <f>SUM(E10)</f>
        <v>4047300</v>
      </c>
      <c r="F35" s="20">
        <f t="shared" si="0"/>
        <v>113.10042948150635</v>
      </c>
      <c r="G35" s="21">
        <f>E35/C35*100</f>
        <v>96.13979585739455</v>
      </c>
    </row>
    <row r="36" spans="1:7" ht="25.5">
      <c r="A36" s="7" t="s">
        <v>182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20">
        <v>0</v>
      </c>
      <c r="G36" s="21">
        <v>0</v>
      </c>
    </row>
    <row r="37" spans="1:7" ht="12.75">
      <c r="A37" s="7" t="s">
        <v>183</v>
      </c>
      <c r="B37" s="8">
        <f>SUM(B35:B36)</f>
        <v>3578501</v>
      </c>
      <c r="C37" s="8">
        <f>SUM(C35:C36)</f>
        <v>4209807.15</v>
      </c>
      <c r="D37" s="8">
        <f>SUM(D35:D36)</f>
        <v>0</v>
      </c>
      <c r="E37" s="8">
        <f>SUM(E35:E36)</f>
        <v>4047300</v>
      </c>
      <c r="F37" s="20">
        <f t="shared" si="0"/>
        <v>113.10042948150635</v>
      </c>
      <c r="G37" s="21">
        <f>E37/C37*100</f>
        <v>96.13979585739455</v>
      </c>
    </row>
    <row r="38" ht="409.5" customHeight="1" hidden="1"/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landscape" paperSize="9" scale="71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89" zoomScaleNormal="89" zoomScaleSheetLayoutView="89" zoomScalePageLayoutView="0" workbookViewId="0" topLeftCell="A40">
      <selection activeCell="E6" sqref="E6"/>
    </sheetView>
  </sheetViews>
  <sheetFormatPr defaultColWidth="9.140625" defaultRowHeight="30" customHeight="1"/>
  <cols>
    <col min="1" max="1" width="9.28125" style="79" customWidth="1"/>
    <col min="2" max="2" width="42.28125" style="26" customWidth="1"/>
    <col min="3" max="6" width="15.421875" style="56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10" ht="30" customHeight="1">
      <c r="A1" s="167" t="s">
        <v>388</v>
      </c>
      <c r="B1" s="167"/>
      <c r="C1" s="167"/>
      <c r="D1" s="167"/>
      <c r="E1" s="167"/>
      <c r="F1" s="167"/>
      <c r="G1" s="167"/>
      <c r="H1" s="167"/>
      <c r="I1" s="105"/>
      <c r="J1" s="105"/>
    </row>
    <row r="2" spans="1:8" s="34" customFormat="1" ht="42" customHeight="1">
      <c r="A2" s="76" t="s">
        <v>68</v>
      </c>
      <c r="B2" s="31" t="s">
        <v>69</v>
      </c>
      <c r="C2" s="32" t="s">
        <v>208</v>
      </c>
      <c r="D2" s="33" t="s">
        <v>223</v>
      </c>
      <c r="E2" s="33" t="s">
        <v>224</v>
      </c>
      <c r="F2" s="33" t="s">
        <v>225</v>
      </c>
      <c r="G2" s="5" t="s">
        <v>70</v>
      </c>
      <c r="H2" s="5" t="s">
        <v>70</v>
      </c>
    </row>
    <row r="3" spans="1:8" s="37" customFormat="1" ht="30" customHeight="1">
      <c r="A3" s="170">
        <v>1</v>
      </c>
      <c r="B3" s="171"/>
      <c r="C3" s="107">
        <v>2</v>
      </c>
      <c r="D3" s="74">
        <v>3</v>
      </c>
      <c r="E3" s="74">
        <v>4</v>
      </c>
      <c r="F3" s="74">
        <v>5</v>
      </c>
      <c r="G3" s="6" t="s">
        <v>71</v>
      </c>
      <c r="H3" s="6" t="s">
        <v>353</v>
      </c>
    </row>
    <row r="4" spans="1:8" ht="30" customHeight="1">
      <c r="A4" s="98">
        <v>6</v>
      </c>
      <c r="B4" s="99" t="s">
        <v>203</v>
      </c>
      <c r="C4" s="108">
        <f>SUM(C5,C13,C18,C21,C27)</f>
        <v>3555488</v>
      </c>
      <c r="D4" s="108">
        <f>SUM(D5,D13,D18,D21,D27)</f>
        <v>4221966.3</v>
      </c>
      <c r="E4" s="108">
        <f>SUM(E5,E13,E18,E21,E27)</f>
        <v>0</v>
      </c>
      <c r="F4" s="108">
        <f>SUM(F5,F13,F18,F21,F27)</f>
        <v>4095584</v>
      </c>
      <c r="G4" s="95">
        <f>F4/C4*100</f>
        <v>115.19048861928376</v>
      </c>
      <c r="H4" s="95">
        <f>F4/D4*100</f>
        <v>97.00655355775815</v>
      </c>
    </row>
    <row r="5" spans="1:8" ht="30" customHeight="1">
      <c r="A5" s="38">
        <v>63</v>
      </c>
      <c r="B5" s="39" t="s">
        <v>80</v>
      </c>
      <c r="C5" s="58">
        <f>SUM(C6,C8,C11)</f>
        <v>3244065</v>
      </c>
      <c r="D5" s="58">
        <f>SUM(D6,D8,D11)</f>
        <v>3732818.95</v>
      </c>
      <c r="E5" s="58">
        <f>SUM(E6,E8,E11)</f>
        <v>0</v>
      </c>
      <c r="F5" s="58">
        <f>SUM(F6,F8,F11)</f>
        <v>3656698</v>
      </c>
      <c r="G5" s="10">
        <f>F5/C5*100</f>
        <v>112.71962799758943</v>
      </c>
      <c r="H5" s="10">
        <f>F5/D5*100</f>
        <v>97.96076501379741</v>
      </c>
    </row>
    <row r="6" spans="1:8" s="41" customFormat="1" ht="30" customHeight="1">
      <c r="A6" s="38">
        <v>634</v>
      </c>
      <c r="B6" s="39" t="s">
        <v>81</v>
      </c>
      <c r="C6" s="58">
        <f>C7</f>
        <v>0</v>
      </c>
      <c r="D6" s="58">
        <v>76100</v>
      </c>
      <c r="E6" s="58">
        <v>0</v>
      </c>
      <c r="F6" s="58">
        <f>F7</f>
        <v>103908</v>
      </c>
      <c r="G6" s="10">
        <v>0</v>
      </c>
      <c r="H6" s="10">
        <f>F6/D6*100</f>
        <v>136.54139290407358</v>
      </c>
    </row>
    <row r="7" spans="1:8" ht="30" customHeight="1">
      <c r="A7" s="42">
        <v>6341</v>
      </c>
      <c r="B7" s="43" t="s">
        <v>154</v>
      </c>
      <c r="C7" s="59">
        <v>0</v>
      </c>
      <c r="D7" s="59"/>
      <c r="E7" s="59"/>
      <c r="F7" s="59">
        <v>103908</v>
      </c>
      <c r="G7" s="10">
        <v>0</v>
      </c>
      <c r="H7" s="17">
        <v>0</v>
      </c>
    </row>
    <row r="8" spans="1:8" s="41" customFormat="1" ht="30" customHeight="1">
      <c r="A8" s="38">
        <v>636</v>
      </c>
      <c r="B8" s="39" t="s">
        <v>82</v>
      </c>
      <c r="C8" s="58">
        <f>SUM(C9:C10)</f>
        <v>3085091</v>
      </c>
      <c r="D8" s="58">
        <v>3518847.35</v>
      </c>
      <c r="E8" s="58">
        <v>0</v>
      </c>
      <c r="F8" s="58">
        <f>SUM(F9:F10)</f>
        <v>3420867</v>
      </c>
      <c r="G8" s="10">
        <f>F8/C8*100</f>
        <v>110.883828062122</v>
      </c>
      <c r="H8" s="10">
        <f>F8/D8*100</f>
        <v>97.21555554264097</v>
      </c>
    </row>
    <row r="9" spans="1:8" ht="30" customHeight="1">
      <c r="A9" s="42">
        <v>6361</v>
      </c>
      <c r="B9" s="43" t="s">
        <v>135</v>
      </c>
      <c r="C9" s="59">
        <v>3064879</v>
      </c>
      <c r="D9" s="59"/>
      <c r="E9" s="59"/>
      <c r="F9" s="59">
        <v>3405141</v>
      </c>
      <c r="G9" s="10">
        <f>F9/C9*100</f>
        <v>111.10197172547431</v>
      </c>
      <c r="H9" s="10">
        <v>0</v>
      </c>
    </row>
    <row r="10" spans="1:8" ht="30" customHeight="1">
      <c r="A10" s="42">
        <v>6362</v>
      </c>
      <c r="B10" s="43" t="s">
        <v>136</v>
      </c>
      <c r="C10" s="59">
        <v>20212</v>
      </c>
      <c r="D10" s="59"/>
      <c r="E10" s="59"/>
      <c r="F10" s="59">
        <v>15726</v>
      </c>
      <c r="G10" s="10">
        <f>F10/C10*100</f>
        <v>77.80526419948546</v>
      </c>
      <c r="H10" s="10">
        <v>0</v>
      </c>
    </row>
    <row r="11" spans="1:8" s="41" customFormat="1" ht="30" customHeight="1">
      <c r="A11" s="38">
        <v>638</v>
      </c>
      <c r="B11" s="39" t="s">
        <v>137</v>
      </c>
      <c r="C11" s="58">
        <f>C12</f>
        <v>158974</v>
      </c>
      <c r="D11" s="58">
        <v>137871.6</v>
      </c>
      <c r="E11" s="58">
        <v>0</v>
      </c>
      <c r="F11" s="58">
        <f>F12</f>
        <v>131923</v>
      </c>
      <c r="G11" s="10">
        <f>F11/C11*100</f>
        <v>82.98400996389347</v>
      </c>
      <c r="H11" s="10">
        <f>F11/D11*100</f>
        <v>95.68540584137705</v>
      </c>
    </row>
    <row r="12" spans="1:8" ht="30" customHeight="1">
      <c r="A12" s="42">
        <v>6381</v>
      </c>
      <c r="B12" s="43" t="s">
        <v>138</v>
      </c>
      <c r="C12" s="59">
        <v>158974</v>
      </c>
      <c r="D12" s="59"/>
      <c r="E12" s="59"/>
      <c r="F12" s="59">
        <v>131923</v>
      </c>
      <c r="G12" s="10">
        <f>F12/C12*100</f>
        <v>82.98400996389347</v>
      </c>
      <c r="H12" s="10">
        <v>0</v>
      </c>
    </row>
    <row r="13" spans="1:8" ht="30" customHeight="1">
      <c r="A13" s="38">
        <v>64</v>
      </c>
      <c r="B13" s="39" t="s">
        <v>140</v>
      </c>
      <c r="C13" s="58">
        <f>SUM(C14,C16)</f>
        <v>0</v>
      </c>
      <c r="D13" s="58">
        <f>SUM(D14,D16)</f>
        <v>0</v>
      </c>
      <c r="E13" s="58">
        <f>SUM(E14,E16)</f>
        <v>0</v>
      </c>
      <c r="F13" s="58">
        <f>SUM(F14,F16)</f>
        <v>0</v>
      </c>
      <c r="G13" s="10">
        <v>0</v>
      </c>
      <c r="H13" s="10">
        <v>0</v>
      </c>
    </row>
    <row r="14" spans="1:8" s="41" customFormat="1" ht="30" customHeight="1">
      <c r="A14" s="38">
        <v>641</v>
      </c>
      <c r="B14" s="39" t="s">
        <v>141</v>
      </c>
      <c r="C14" s="58">
        <f>C15</f>
        <v>0</v>
      </c>
      <c r="D14" s="58">
        <v>0</v>
      </c>
      <c r="E14" s="58">
        <f>E15</f>
        <v>0</v>
      </c>
      <c r="F14" s="58">
        <f>F15</f>
        <v>0</v>
      </c>
      <c r="G14" s="10">
        <v>0</v>
      </c>
      <c r="H14" s="10">
        <v>0</v>
      </c>
    </row>
    <row r="15" spans="1:8" ht="30" customHeight="1">
      <c r="A15" s="42">
        <v>6413</v>
      </c>
      <c r="B15" s="43" t="s">
        <v>155</v>
      </c>
      <c r="C15" s="59">
        <v>0</v>
      </c>
      <c r="D15" s="59"/>
      <c r="E15" s="59"/>
      <c r="F15" s="59">
        <v>0</v>
      </c>
      <c r="G15" s="10">
        <v>0</v>
      </c>
      <c r="H15" s="17">
        <v>0</v>
      </c>
    </row>
    <row r="16" spans="1:8" s="41" customFormat="1" ht="30" customHeight="1">
      <c r="A16" s="38">
        <v>642</v>
      </c>
      <c r="B16" s="39" t="s">
        <v>142</v>
      </c>
      <c r="C16" s="58">
        <f>C17</f>
        <v>0</v>
      </c>
      <c r="D16" s="58">
        <f>D17</f>
        <v>0</v>
      </c>
      <c r="E16" s="58">
        <f>E17</f>
        <v>0</v>
      </c>
      <c r="F16" s="58">
        <f>F17</f>
        <v>0</v>
      </c>
      <c r="G16" s="10">
        <v>0</v>
      </c>
      <c r="H16" s="10">
        <v>0</v>
      </c>
    </row>
    <row r="17" spans="1:8" ht="30" customHeight="1">
      <c r="A17" s="42">
        <v>6422</v>
      </c>
      <c r="B17" s="43" t="s">
        <v>156</v>
      </c>
      <c r="C17" s="59">
        <v>0</v>
      </c>
      <c r="D17" s="59"/>
      <c r="E17" s="59"/>
      <c r="F17" s="59">
        <v>0</v>
      </c>
      <c r="G17" s="10">
        <v>0</v>
      </c>
      <c r="H17" s="17">
        <v>0</v>
      </c>
    </row>
    <row r="18" spans="1:8" s="41" customFormat="1" ht="30" customHeight="1">
      <c r="A18" s="38">
        <v>65</v>
      </c>
      <c r="B18" s="39" t="s">
        <v>143</v>
      </c>
      <c r="C18" s="58">
        <f>C19</f>
        <v>79694</v>
      </c>
      <c r="D18" s="58">
        <f aca="true" t="shared" si="0" ref="D18:F19">D19</f>
        <v>164570.26</v>
      </c>
      <c r="E18" s="58">
        <f t="shared" si="0"/>
        <v>0</v>
      </c>
      <c r="F18" s="58">
        <f t="shared" si="0"/>
        <v>85532</v>
      </c>
      <c r="G18" s="10">
        <f aca="true" t="shared" si="1" ref="G18:G24">F18/C18*100</f>
        <v>107.32552011443772</v>
      </c>
      <c r="H18" s="10">
        <f>F18/D18*100</f>
        <v>51.972938488400025</v>
      </c>
    </row>
    <row r="19" spans="1:17" s="47" customFormat="1" ht="30" customHeight="1">
      <c r="A19" s="38">
        <v>652</v>
      </c>
      <c r="B19" s="39" t="s">
        <v>78</v>
      </c>
      <c r="C19" s="58">
        <f>C20</f>
        <v>79694</v>
      </c>
      <c r="D19" s="58">
        <v>164570.26</v>
      </c>
      <c r="E19" s="58">
        <v>0</v>
      </c>
      <c r="F19" s="58">
        <f t="shared" si="0"/>
        <v>85532</v>
      </c>
      <c r="G19" s="10">
        <f t="shared" si="1"/>
        <v>107.32552011443772</v>
      </c>
      <c r="H19" s="10">
        <f>F19/D19*100</f>
        <v>51.972938488400025</v>
      </c>
      <c r="I19" s="45"/>
      <c r="J19" s="45"/>
      <c r="K19" s="45"/>
      <c r="L19" s="45"/>
      <c r="M19" s="45"/>
      <c r="N19" s="46"/>
      <c r="O19" s="46"/>
      <c r="P19" s="46"/>
      <c r="Q19" s="46"/>
    </row>
    <row r="20" spans="1:17" s="41" customFormat="1" ht="30" customHeight="1">
      <c r="A20" s="42">
        <v>6526</v>
      </c>
      <c r="B20" s="43" t="s">
        <v>79</v>
      </c>
      <c r="C20" s="59">
        <v>79694</v>
      </c>
      <c r="D20" s="59"/>
      <c r="E20" s="59"/>
      <c r="F20" s="59">
        <v>85532</v>
      </c>
      <c r="G20" s="10">
        <f t="shared" si="1"/>
        <v>107.32552011443772</v>
      </c>
      <c r="H20" s="10">
        <v>0</v>
      </c>
      <c r="I20" s="48"/>
      <c r="J20" s="48"/>
      <c r="K20" s="48"/>
      <c r="L20" s="48"/>
      <c r="M20" s="48"/>
      <c r="N20" s="48"/>
      <c r="O20" s="48"/>
      <c r="P20" s="49"/>
      <c r="Q20" s="49"/>
    </row>
    <row r="21" spans="1:8" ht="30" customHeight="1">
      <c r="A21" s="38">
        <v>66</v>
      </c>
      <c r="B21" s="39" t="s">
        <v>76</v>
      </c>
      <c r="C21" s="58">
        <f>SUM(C22,C24)</f>
        <v>8226</v>
      </c>
      <c r="D21" s="58">
        <f>SUM(D22,D24)</f>
        <v>21878.2</v>
      </c>
      <c r="E21" s="58">
        <f>SUM(E22,E24)</f>
        <v>0</v>
      </c>
      <c r="F21" s="58">
        <f>SUM(F22,F24)</f>
        <v>19345</v>
      </c>
      <c r="G21" s="10">
        <f t="shared" si="1"/>
        <v>235.1689764162412</v>
      </c>
      <c r="H21" s="10">
        <f>F21/D21*100</f>
        <v>88.42135093380625</v>
      </c>
    </row>
    <row r="22" spans="1:8" s="41" customFormat="1" ht="30" customHeight="1">
      <c r="A22" s="38">
        <v>661</v>
      </c>
      <c r="B22" s="39" t="s">
        <v>145</v>
      </c>
      <c r="C22" s="58">
        <f>C23</f>
        <v>4741</v>
      </c>
      <c r="D22" s="58">
        <v>2378.2</v>
      </c>
      <c r="E22" s="58">
        <v>0</v>
      </c>
      <c r="F22" s="58">
        <f>F23</f>
        <v>2400</v>
      </c>
      <c r="G22" s="10">
        <f t="shared" si="1"/>
        <v>50.622231596709554</v>
      </c>
      <c r="H22" s="10">
        <f>F22/D22*100</f>
        <v>100.91665965856531</v>
      </c>
    </row>
    <row r="23" spans="1:8" ht="30" customHeight="1">
      <c r="A23" s="42">
        <v>6615</v>
      </c>
      <c r="B23" s="43" t="s">
        <v>144</v>
      </c>
      <c r="C23" s="59">
        <v>4741</v>
      </c>
      <c r="D23" s="59"/>
      <c r="E23" s="59"/>
      <c r="F23" s="59">
        <v>2400</v>
      </c>
      <c r="G23" s="10">
        <f t="shared" si="1"/>
        <v>50.622231596709554</v>
      </c>
      <c r="H23" s="10">
        <v>0</v>
      </c>
    </row>
    <row r="24" spans="1:8" s="41" customFormat="1" ht="30" customHeight="1">
      <c r="A24" s="38">
        <v>663</v>
      </c>
      <c r="B24" s="39" t="s">
        <v>77</v>
      </c>
      <c r="C24" s="58">
        <f>SUM(C25,C26)</f>
        <v>3485</v>
      </c>
      <c r="D24" s="58">
        <v>19500</v>
      </c>
      <c r="E24" s="58">
        <v>0</v>
      </c>
      <c r="F24" s="58">
        <f>SUM(F25,F26)</f>
        <v>16945</v>
      </c>
      <c r="G24" s="10">
        <f t="shared" si="1"/>
        <v>486.22668579626975</v>
      </c>
      <c r="H24" s="10">
        <f>F24/D24*100</f>
        <v>86.8974358974359</v>
      </c>
    </row>
    <row r="25" spans="1:8" ht="30" customHeight="1">
      <c r="A25" s="42">
        <v>6631</v>
      </c>
      <c r="B25" s="43" t="s">
        <v>146</v>
      </c>
      <c r="C25" s="59">
        <v>0</v>
      </c>
      <c r="D25" s="59"/>
      <c r="E25" s="59"/>
      <c r="F25" s="59">
        <v>1675</v>
      </c>
      <c r="G25" s="10">
        <v>0</v>
      </c>
      <c r="H25" s="10">
        <v>0</v>
      </c>
    </row>
    <row r="26" spans="1:8" ht="30" customHeight="1">
      <c r="A26" s="42">
        <v>6632</v>
      </c>
      <c r="B26" s="43" t="s">
        <v>218</v>
      </c>
      <c r="C26" s="59">
        <v>3485</v>
      </c>
      <c r="D26" s="59"/>
      <c r="E26" s="59"/>
      <c r="F26" s="59">
        <v>15270</v>
      </c>
      <c r="G26" s="10">
        <f>F26/C26*100</f>
        <v>438.1635581061693</v>
      </c>
      <c r="H26" s="10">
        <v>0</v>
      </c>
    </row>
    <row r="27" spans="1:8" ht="30" customHeight="1">
      <c r="A27" s="38">
        <v>67</v>
      </c>
      <c r="B27" s="39" t="s">
        <v>73</v>
      </c>
      <c r="C27" s="58">
        <f>C28</f>
        <v>223503</v>
      </c>
      <c r="D27" s="58">
        <f>D28</f>
        <v>302698.89</v>
      </c>
      <c r="E27" s="58">
        <f>E28</f>
        <v>0</v>
      </c>
      <c r="F27" s="58">
        <f>F28</f>
        <v>334009</v>
      </c>
      <c r="G27" s="10">
        <f>F27/C27*100</f>
        <v>149.44273678653084</v>
      </c>
      <c r="H27" s="10">
        <f>F27/D27*100</f>
        <v>110.34364876594029</v>
      </c>
    </row>
    <row r="28" spans="1:8" ht="30" customHeight="1">
      <c r="A28" s="38">
        <v>671</v>
      </c>
      <c r="B28" s="39" t="s">
        <v>139</v>
      </c>
      <c r="C28" s="58">
        <f>SUM(C29:C30)</f>
        <v>223503</v>
      </c>
      <c r="D28" s="58">
        <v>302698.89</v>
      </c>
      <c r="E28" s="58">
        <v>0</v>
      </c>
      <c r="F28" s="58">
        <f>SUM(F29:F30)</f>
        <v>334009</v>
      </c>
      <c r="G28" s="10">
        <f>F28/C28*100</f>
        <v>149.44273678653084</v>
      </c>
      <c r="H28" s="10">
        <f>F28/D28*100</f>
        <v>110.34364876594029</v>
      </c>
    </row>
    <row r="29" spans="1:8" ht="30" customHeight="1">
      <c r="A29" s="42">
        <v>6711</v>
      </c>
      <c r="B29" s="43" t="s">
        <v>74</v>
      </c>
      <c r="C29" s="59">
        <v>220259</v>
      </c>
      <c r="D29" s="59"/>
      <c r="E29" s="59"/>
      <c r="F29" s="59">
        <v>320210</v>
      </c>
      <c r="G29" s="10">
        <f>F29/C29*100</f>
        <v>145.3788494454256</v>
      </c>
      <c r="H29" s="10">
        <v>0</v>
      </c>
    </row>
    <row r="30" spans="1:9" ht="37.5" customHeight="1">
      <c r="A30" s="42">
        <v>6712</v>
      </c>
      <c r="B30" s="85" t="s">
        <v>75</v>
      </c>
      <c r="C30" s="59">
        <v>3244</v>
      </c>
      <c r="D30" s="59"/>
      <c r="E30" s="59"/>
      <c r="F30" s="59">
        <v>13799</v>
      </c>
      <c r="G30" s="10">
        <f>F30/C30*100</f>
        <v>425.36991368680646</v>
      </c>
      <c r="H30" s="10">
        <v>0</v>
      </c>
      <c r="I30" s="50"/>
    </row>
    <row r="31" spans="1:9" s="41" customFormat="1" ht="30" customHeight="1">
      <c r="A31" s="96">
        <v>7</v>
      </c>
      <c r="B31" s="92" t="s">
        <v>189</v>
      </c>
      <c r="C31" s="109">
        <f>SUM(C32,C34)</f>
        <v>0</v>
      </c>
      <c r="D31" s="109">
        <f>SUM(D32,D34)</f>
        <v>0</v>
      </c>
      <c r="E31" s="109">
        <f>SUM(E32,E34)</f>
        <v>0</v>
      </c>
      <c r="F31" s="109">
        <f>SUM(F32,F34)</f>
        <v>0</v>
      </c>
      <c r="G31" s="95">
        <v>0</v>
      </c>
      <c r="H31" s="95">
        <v>0</v>
      </c>
      <c r="I31" s="50"/>
    </row>
    <row r="32" spans="1:9" s="41" customFormat="1" ht="30" customHeight="1">
      <c r="A32" s="83">
        <v>71</v>
      </c>
      <c r="B32" s="81" t="s">
        <v>190</v>
      </c>
      <c r="C32" s="110">
        <f>C33</f>
        <v>0</v>
      </c>
      <c r="D32" s="110">
        <f>D33</f>
        <v>0</v>
      </c>
      <c r="E32" s="110">
        <f>E33</f>
        <v>0</v>
      </c>
      <c r="F32" s="110">
        <f>F33</f>
        <v>0</v>
      </c>
      <c r="G32" s="10">
        <v>0</v>
      </c>
      <c r="H32" s="10">
        <v>0</v>
      </c>
      <c r="I32" s="50"/>
    </row>
    <row r="33" spans="1:9" ht="30" customHeight="1">
      <c r="A33" s="82">
        <v>711</v>
      </c>
      <c r="B33" s="80" t="s">
        <v>191</v>
      </c>
      <c r="C33" s="111">
        <v>0</v>
      </c>
      <c r="D33" s="59"/>
      <c r="E33" s="59"/>
      <c r="F33" s="59"/>
      <c r="G33" s="10">
        <v>0</v>
      </c>
      <c r="H33" s="10">
        <v>0</v>
      </c>
      <c r="I33" s="50"/>
    </row>
    <row r="34" spans="1:9" s="41" customFormat="1" ht="30" customHeight="1">
      <c r="A34" s="83">
        <v>72</v>
      </c>
      <c r="B34" s="81" t="s">
        <v>192</v>
      </c>
      <c r="C34" s="110">
        <f>SUM(C35:C37)</f>
        <v>0</v>
      </c>
      <c r="D34" s="110">
        <f>SUM(D35:D37)</f>
        <v>0</v>
      </c>
      <c r="E34" s="110">
        <f>SUM(E35:E37)</f>
        <v>0</v>
      </c>
      <c r="F34" s="110">
        <f>SUM(F35:F37)</f>
        <v>0</v>
      </c>
      <c r="G34" s="10">
        <v>0</v>
      </c>
      <c r="H34" s="10">
        <v>0</v>
      </c>
      <c r="I34" s="50"/>
    </row>
    <row r="35" spans="1:9" ht="30" customHeight="1">
      <c r="A35" s="82">
        <v>721</v>
      </c>
      <c r="B35" s="80" t="s">
        <v>193</v>
      </c>
      <c r="C35" s="111">
        <v>0</v>
      </c>
      <c r="D35" s="59"/>
      <c r="E35" s="59"/>
      <c r="F35" s="59"/>
      <c r="G35" s="10">
        <v>0</v>
      </c>
      <c r="H35" s="10">
        <v>0</v>
      </c>
      <c r="I35" s="50"/>
    </row>
    <row r="36" spans="1:9" ht="30" customHeight="1">
      <c r="A36" s="82">
        <v>722</v>
      </c>
      <c r="B36" s="80" t="s">
        <v>194</v>
      </c>
      <c r="C36" s="111">
        <v>0</v>
      </c>
      <c r="D36" s="59"/>
      <c r="E36" s="59"/>
      <c r="F36" s="59"/>
      <c r="G36" s="10">
        <v>0</v>
      </c>
      <c r="H36" s="10">
        <v>0</v>
      </c>
      <c r="I36" s="50"/>
    </row>
    <row r="37" spans="1:9" ht="30" customHeight="1">
      <c r="A37" s="87">
        <v>723</v>
      </c>
      <c r="B37" s="88" t="s">
        <v>195</v>
      </c>
      <c r="C37" s="112">
        <v>0</v>
      </c>
      <c r="D37" s="113"/>
      <c r="E37" s="113"/>
      <c r="F37" s="113"/>
      <c r="G37" s="10">
        <v>0</v>
      </c>
      <c r="H37" s="10">
        <v>0</v>
      </c>
      <c r="I37" s="50"/>
    </row>
    <row r="38" spans="1:9" s="41" customFormat="1" ht="30" customHeight="1">
      <c r="A38" s="91">
        <v>8</v>
      </c>
      <c r="B38" s="92" t="s">
        <v>196</v>
      </c>
      <c r="C38" s="108">
        <f>SUM(C39,C41,C43)</f>
        <v>0</v>
      </c>
      <c r="D38" s="108">
        <f>SUM(D39,D41,D43)</f>
        <v>0</v>
      </c>
      <c r="E38" s="108">
        <f>SUM(E39,E41,E43)</f>
        <v>0</v>
      </c>
      <c r="F38" s="108">
        <f>SUM(F39,F41,F43)</f>
        <v>0</v>
      </c>
      <c r="G38" s="95">
        <v>0</v>
      </c>
      <c r="H38" s="95">
        <v>0</v>
      </c>
      <c r="I38" s="50"/>
    </row>
    <row r="39" spans="1:9" s="41" customFormat="1" ht="30" customHeight="1">
      <c r="A39" s="89">
        <v>81</v>
      </c>
      <c r="B39" s="81" t="s">
        <v>197</v>
      </c>
      <c r="C39" s="58">
        <f>SUM(C40:C40)</f>
        <v>0</v>
      </c>
      <c r="D39" s="58">
        <f>SUM(D40:D40)</f>
        <v>0</v>
      </c>
      <c r="E39" s="58">
        <f>SUM(E40:E40)</f>
        <v>0</v>
      </c>
      <c r="F39" s="58">
        <f>SUM(F40:F40)</f>
        <v>0</v>
      </c>
      <c r="G39" s="10">
        <v>0</v>
      </c>
      <c r="H39" s="10">
        <v>0</v>
      </c>
      <c r="I39" s="50"/>
    </row>
    <row r="40" spans="1:9" ht="30" customHeight="1">
      <c r="A40" s="90">
        <v>818</v>
      </c>
      <c r="B40" s="80" t="s">
        <v>198</v>
      </c>
      <c r="C40" s="59">
        <v>0</v>
      </c>
      <c r="D40" s="59"/>
      <c r="E40" s="59"/>
      <c r="F40" s="59"/>
      <c r="G40" s="10">
        <v>0</v>
      </c>
      <c r="H40" s="10">
        <v>0</v>
      </c>
      <c r="I40" s="50"/>
    </row>
    <row r="41" spans="1:9" s="41" customFormat="1" ht="30" customHeight="1">
      <c r="A41" s="89">
        <v>83</v>
      </c>
      <c r="B41" s="81" t="s">
        <v>199</v>
      </c>
      <c r="C41" s="58">
        <f>C42</f>
        <v>0</v>
      </c>
      <c r="D41" s="58">
        <f>D42</f>
        <v>0</v>
      </c>
      <c r="E41" s="58">
        <f>E42</f>
        <v>0</v>
      </c>
      <c r="F41" s="58"/>
      <c r="G41" s="10">
        <v>0</v>
      </c>
      <c r="H41" s="10">
        <v>0</v>
      </c>
      <c r="I41" s="50"/>
    </row>
    <row r="42" spans="1:9" ht="30" customHeight="1">
      <c r="A42" s="90">
        <v>832</v>
      </c>
      <c r="B42" s="80" t="s">
        <v>200</v>
      </c>
      <c r="C42" s="59">
        <v>0</v>
      </c>
      <c r="D42" s="59"/>
      <c r="E42" s="59"/>
      <c r="F42" s="59"/>
      <c r="G42" s="10">
        <v>0</v>
      </c>
      <c r="H42" s="10">
        <v>0</v>
      </c>
      <c r="I42" s="50"/>
    </row>
    <row r="43" spans="1:9" s="41" customFormat="1" ht="30" customHeight="1">
      <c r="A43" s="89">
        <v>84</v>
      </c>
      <c r="B43" s="81" t="s">
        <v>201</v>
      </c>
      <c r="C43" s="58">
        <f>SUM(C44:C44)</f>
        <v>0</v>
      </c>
      <c r="D43" s="58">
        <f>SUM(D44:D44)</f>
        <v>0</v>
      </c>
      <c r="E43" s="58">
        <f>SUM(E44:E44)</f>
        <v>0</v>
      </c>
      <c r="F43" s="58"/>
      <c r="G43" s="10">
        <v>0</v>
      </c>
      <c r="H43" s="10">
        <v>0</v>
      </c>
      <c r="I43" s="50"/>
    </row>
    <row r="44" spans="1:9" ht="30" customHeight="1">
      <c r="A44" s="90">
        <v>844</v>
      </c>
      <c r="B44" s="80" t="s">
        <v>202</v>
      </c>
      <c r="C44" s="59">
        <v>0</v>
      </c>
      <c r="D44" s="59"/>
      <c r="E44" s="59"/>
      <c r="F44" s="59"/>
      <c r="G44" s="10">
        <v>0</v>
      </c>
      <c r="H44" s="10">
        <v>0</v>
      </c>
      <c r="I44" s="50"/>
    </row>
    <row r="45" spans="1:8" ht="30" customHeight="1">
      <c r="A45" s="100" t="s">
        <v>83</v>
      </c>
      <c r="B45" s="101"/>
      <c r="C45" s="114">
        <f>SUM(C4,C31,C38)</f>
        <v>3555488</v>
      </c>
      <c r="D45" s="114">
        <f>SUM(D4,D31,D38)</f>
        <v>4221966.3</v>
      </c>
      <c r="E45" s="114">
        <f>SUM(E4,E31,E38)</f>
        <v>0</v>
      </c>
      <c r="F45" s="114">
        <f>SUM(F4,F31,F38)</f>
        <v>4095584</v>
      </c>
      <c r="G45" s="95">
        <f>F45/C45*100</f>
        <v>115.19048861928376</v>
      </c>
      <c r="H45" s="95">
        <f>F45/D45*100</f>
        <v>97.00655355775815</v>
      </c>
    </row>
    <row r="46" spans="1:8" ht="30" customHeight="1">
      <c r="A46" s="77"/>
      <c r="B46" s="52"/>
      <c r="C46" s="65"/>
      <c r="D46" s="65"/>
      <c r="E46" s="65"/>
      <c r="F46" s="65"/>
      <c r="G46" s="53"/>
      <c r="H46" s="53"/>
    </row>
    <row r="47" spans="1:8" s="57" customFormat="1" ht="20.25" customHeight="1">
      <c r="A47" s="169" t="s">
        <v>147</v>
      </c>
      <c r="B47" s="169"/>
      <c r="C47" s="169"/>
      <c r="D47" s="169"/>
      <c r="E47" s="169"/>
      <c r="F47" s="169"/>
      <c r="G47" s="169"/>
      <c r="H47" s="169"/>
    </row>
    <row r="48" spans="1:8" s="119" customFormat="1" ht="44.25" customHeight="1">
      <c r="A48" s="30" t="s">
        <v>209</v>
      </c>
      <c r="B48" s="31" t="s">
        <v>210</v>
      </c>
      <c r="C48" s="32" t="s">
        <v>208</v>
      </c>
      <c r="D48" s="33" t="s">
        <v>232</v>
      </c>
      <c r="E48" s="33" t="s">
        <v>231</v>
      </c>
      <c r="F48" s="33" t="s">
        <v>225</v>
      </c>
      <c r="G48" s="6" t="s">
        <v>70</v>
      </c>
      <c r="H48" s="6" t="s">
        <v>70</v>
      </c>
    </row>
    <row r="49" spans="1:8" s="57" customFormat="1" ht="12.75">
      <c r="A49" s="168">
        <v>1</v>
      </c>
      <c r="B49" s="168"/>
      <c r="C49" s="107">
        <v>2</v>
      </c>
      <c r="D49" s="74">
        <v>3</v>
      </c>
      <c r="E49" s="74">
        <v>4</v>
      </c>
      <c r="F49" s="74">
        <v>5</v>
      </c>
      <c r="G49" s="6" t="s">
        <v>71</v>
      </c>
      <c r="H49" s="6" t="s">
        <v>353</v>
      </c>
    </row>
    <row r="50" spans="1:8" s="57" customFormat="1" ht="20.25" customHeight="1">
      <c r="A50" s="61">
        <v>1</v>
      </c>
      <c r="B50" s="61" t="s">
        <v>148</v>
      </c>
      <c r="C50" s="51">
        <v>223503</v>
      </c>
      <c r="D50" s="51">
        <v>302698.89</v>
      </c>
      <c r="E50" s="51">
        <v>0</v>
      </c>
      <c r="F50" s="51">
        <v>334008.84</v>
      </c>
      <c r="G50" s="10">
        <f aca="true" t="shared" si="2" ref="G50:G55">F50/C50*100</f>
        <v>149.44266519912486</v>
      </c>
      <c r="H50" s="10">
        <f aca="true" t="shared" si="3" ref="H50:H55">F50/D50*100</f>
        <v>110.34359590813168</v>
      </c>
    </row>
    <row r="51" spans="1:8" s="57" customFormat="1" ht="20.25" customHeight="1">
      <c r="A51" s="61">
        <v>2</v>
      </c>
      <c r="B51" s="61" t="s">
        <v>152</v>
      </c>
      <c r="C51" s="51">
        <v>4741</v>
      </c>
      <c r="D51" s="51">
        <v>2378.2</v>
      </c>
      <c r="E51" s="51">
        <v>0</v>
      </c>
      <c r="F51" s="51">
        <v>2400</v>
      </c>
      <c r="G51" s="10">
        <f t="shared" si="2"/>
        <v>50.622231596709554</v>
      </c>
      <c r="H51" s="10">
        <f t="shared" si="3"/>
        <v>100.91665965856531</v>
      </c>
    </row>
    <row r="52" spans="1:8" s="57" customFormat="1" ht="20.25" customHeight="1">
      <c r="A52" s="61">
        <v>3</v>
      </c>
      <c r="B52" s="61" t="s">
        <v>149</v>
      </c>
      <c r="C52" s="51">
        <v>3485</v>
      </c>
      <c r="D52" s="51">
        <v>19500</v>
      </c>
      <c r="E52" s="51">
        <v>0</v>
      </c>
      <c r="F52" s="51">
        <v>16944.88</v>
      </c>
      <c r="G52" s="10">
        <f t="shared" si="2"/>
        <v>486.2232424677188</v>
      </c>
      <c r="H52" s="10">
        <f t="shared" si="3"/>
        <v>86.89682051282051</v>
      </c>
    </row>
    <row r="53" spans="1:8" s="57" customFormat="1" ht="20.25" customHeight="1">
      <c r="A53" s="61">
        <v>4</v>
      </c>
      <c r="B53" s="61" t="s">
        <v>150</v>
      </c>
      <c r="C53" s="51">
        <v>79694</v>
      </c>
      <c r="D53" s="51">
        <v>164570.26</v>
      </c>
      <c r="E53" s="51">
        <v>0</v>
      </c>
      <c r="F53" s="51">
        <v>85531.68</v>
      </c>
      <c r="G53" s="10">
        <f t="shared" si="2"/>
        <v>107.32511857856299</v>
      </c>
      <c r="H53" s="10">
        <f t="shared" si="3"/>
        <v>51.97274404257488</v>
      </c>
    </row>
    <row r="54" spans="1:8" s="57" customFormat="1" ht="20.25" customHeight="1">
      <c r="A54" s="61">
        <v>5</v>
      </c>
      <c r="B54" s="61" t="s">
        <v>151</v>
      </c>
      <c r="C54" s="51">
        <v>3244065</v>
      </c>
      <c r="D54" s="51">
        <v>3732818.95</v>
      </c>
      <c r="E54" s="51">
        <v>0</v>
      </c>
      <c r="F54" s="51">
        <v>3656698.6</v>
      </c>
      <c r="G54" s="10">
        <f t="shared" si="2"/>
        <v>112.71964649290321</v>
      </c>
      <c r="H54" s="10">
        <f t="shared" si="3"/>
        <v>97.96078108744062</v>
      </c>
    </row>
    <row r="55" spans="1:8" s="60" customFormat="1" ht="20.25" customHeight="1">
      <c r="A55" s="61"/>
      <c r="B55" s="63" t="s">
        <v>153</v>
      </c>
      <c r="C55" s="64">
        <f>SUM(C50:C54)</f>
        <v>3555488</v>
      </c>
      <c r="D55" s="64">
        <f>SUM(D50:D54)</f>
        <v>4221966.3</v>
      </c>
      <c r="E55" s="64">
        <f>SUM(E50:E54)</f>
        <v>0</v>
      </c>
      <c r="F55" s="64">
        <f>SUM(F50:F54)</f>
        <v>4095584</v>
      </c>
      <c r="G55" s="10">
        <f t="shared" si="2"/>
        <v>115.19048861928376</v>
      </c>
      <c r="H55" s="10">
        <f t="shared" si="3"/>
        <v>97.00655355775815</v>
      </c>
    </row>
    <row r="56" spans="1:8" s="60" customFormat="1" ht="12.75">
      <c r="A56" s="62"/>
      <c r="B56" s="54"/>
      <c r="C56" s="69"/>
      <c r="D56" s="69"/>
      <c r="E56" s="69"/>
      <c r="F56" s="69"/>
      <c r="G56" s="55"/>
      <c r="H56" s="55"/>
    </row>
  </sheetData>
  <sheetProtection/>
  <mergeCells count="4">
    <mergeCell ref="A1:H1"/>
    <mergeCell ref="A49:B49"/>
    <mergeCell ref="A47:H47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="89" zoomScaleNormal="89" zoomScalePageLayoutView="0" workbookViewId="0" topLeftCell="A1">
      <selection activeCell="I76" sqref="I76"/>
    </sheetView>
  </sheetViews>
  <sheetFormatPr defaultColWidth="9.140625" defaultRowHeight="12.75"/>
  <cols>
    <col min="1" max="1" width="9.28125" style="79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2812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8" ht="22.5" customHeight="1">
      <c r="A1" s="173" t="s">
        <v>387</v>
      </c>
      <c r="B1" s="173"/>
      <c r="C1" s="173"/>
      <c r="D1" s="173"/>
      <c r="E1" s="173"/>
      <c r="F1" s="173"/>
      <c r="G1" s="173"/>
      <c r="H1" s="173"/>
    </row>
    <row r="2" spans="1:8" s="70" customFormat="1" ht="38.25">
      <c r="A2" s="76" t="s">
        <v>84</v>
      </c>
      <c r="B2" s="31" t="s">
        <v>69</v>
      </c>
      <c r="C2" s="32" t="s">
        <v>207</v>
      </c>
      <c r="D2" s="33" t="s">
        <v>227</v>
      </c>
      <c r="E2" s="33" t="s">
        <v>228</v>
      </c>
      <c r="F2" s="33" t="s">
        <v>226</v>
      </c>
      <c r="G2" s="5" t="s">
        <v>70</v>
      </c>
      <c r="H2" s="6" t="s">
        <v>70</v>
      </c>
    </row>
    <row r="3" spans="1:8" s="75" customFormat="1" ht="12.75">
      <c r="A3" s="174">
        <v>1</v>
      </c>
      <c r="B3" s="175"/>
      <c r="C3" s="35">
        <v>2</v>
      </c>
      <c r="D3" s="36">
        <v>3</v>
      </c>
      <c r="E3" s="36">
        <v>4</v>
      </c>
      <c r="F3" s="36">
        <v>5</v>
      </c>
      <c r="G3" s="36" t="s">
        <v>71</v>
      </c>
      <c r="H3" s="74" t="s">
        <v>353</v>
      </c>
    </row>
    <row r="4" spans="1:8" ht="12.75">
      <c r="A4" s="98">
        <v>3</v>
      </c>
      <c r="B4" s="102" t="s">
        <v>219</v>
      </c>
      <c r="C4" s="93">
        <f>SUM(C5,C15,C44,C50,C55,C58)</f>
        <v>3544261</v>
      </c>
      <c r="D4" s="93">
        <f>SUM(D5,D15,D44,D50,D55)</f>
        <v>4160538.72</v>
      </c>
      <c r="E4" s="93">
        <f>SUM(E5,E15,E44,E50,E55)</f>
        <v>0</v>
      </c>
      <c r="F4" s="93">
        <f>SUM(F5,F15,F44,F50,F55,F58)</f>
        <v>4017123</v>
      </c>
      <c r="G4" s="94">
        <f aca="true" t="shared" si="0" ref="G4:G67">F4/C4*100</f>
        <v>113.34162467154647</v>
      </c>
      <c r="H4" s="95">
        <f>F4/D4*100</f>
        <v>96.55295312333976</v>
      </c>
    </row>
    <row r="5" spans="1:8" ht="12.75">
      <c r="A5" s="38">
        <v>31</v>
      </c>
      <c r="B5" s="71" t="s">
        <v>85</v>
      </c>
      <c r="C5" s="40">
        <f>SUM(C6,C10,C12)</f>
        <v>3008322</v>
      </c>
      <c r="D5" s="40">
        <f>SUM(D6,D10,D12)</f>
        <v>3449730.66</v>
      </c>
      <c r="E5" s="40">
        <f>SUM(E6,E10,E12)</f>
        <v>0</v>
      </c>
      <c r="F5" s="40">
        <f>SUM(F6,F10,F12)</f>
        <v>3366548</v>
      </c>
      <c r="G5" s="9">
        <f t="shared" si="0"/>
        <v>111.90783433422354</v>
      </c>
      <c r="H5" s="10">
        <f>F5/D5*100</f>
        <v>97.58872015822824</v>
      </c>
    </row>
    <row r="6" spans="1:8" ht="12.75">
      <c r="A6" s="38">
        <v>311</v>
      </c>
      <c r="B6" s="71" t="s">
        <v>86</v>
      </c>
      <c r="C6" s="40">
        <f>SUM(C7:C9)</f>
        <v>2474001</v>
      </c>
      <c r="D6" s="40">
        <v>2813018</v>
      </c>
      <c r="E6" s="40">
        <v>0</v>
      </c>
      <c r="F6" s="40">
        <f>SUM(F7:F9)</f>
        <v>2758080</v>
      </c>
      <c r="G6" s="9">
        <f t="shared" si="0"/>
        <v>111.48257417842595</v>
      </c>
      <c r="H6" s="10">
        <f>F6/D6*100</f>
        <v>98.04700858650745</v>
      </c>
    </row>
    <row r="7" spans="1:8" ht="12.75">
      <c r="A7" s="42">
        <v>3111</v>
      </c>
      <c r="B7" s="43" t="s">
        <v>87</v>
      </c>
      <c r="C7" s="44">
        <v>2442779</v>
      </c>
      <c r="D7" s="44"/>
      <c r="E7" s="44"/>
      <c r="F7" s="44">
        <v>2730945</v>
      </c>
      <c r="G7" s="9">
        <f t="shared" si="0"/>
        <v>111.79664636055901</v>
      </c>
      <c r="H7" s="10">
        <v>0</v>
      </c>
    </row>
    <row r="8" spans="1:8" ht="12.75">
      <c r="A8" s="42">
        <v>3113</v>
      </c>
      <c r="B8" s="43" t="s">
        <v>127</v>
      </c>
      <c r="C8" s="44">
        <v>10394</v>
      </c>
      <c r="D8" s="44"/>
      <c r="E8" s="44"/>
      <c r="F8" s="44">
        <v>15011</v>
      </c>
      <c r="G8" s="9">
        <f t="shared" si="0"/>
        <v>144.4198576101597</v>
      </c>
      <c r="H8" s="10">
        <v>0</v>
      </c>
    </row>
    <row r="9" spans="1:8" ht="12.75">
      <c r="A9" s="42">
        <v>3114</v>
      </c>
      <c r="B9" s="43" t="s">
        <v>128</v>
      </c>
      <c r="C9" s="44">
        <v>20828</v>
      </c>
      <c r="D9" s="44"/>
      <c r="E9" s="44"/>
      <c r="F9" s="44">
        <v>12124</v>
      </c>
      <c r="G9" s="9">
        <f t="shared" si="0"/>
        <v>58.21010178605724</v>
      </c>
      <c r="H9" s="10">
        <v>0</v>
      </c>
    </row>
    <row r="10" spans="1:8" ht="12.75">
      <c r="A10" s="38">
        <v>312</v>
      </c>
      <c r="B10" s="71" t="s">
        <v>88</v>
      </c>
      <c r="C10" s="40">
        <f>SUM(C11)</f>
        <v>125183</v>
      </c>
      <c r="D10" s="40">
        <v>156700</v>
      </c>
      <c r="E10" s="40">
        <v>0</v>
      </c>
      <c r="F10" s="40">
        <f>SUM(F11)</f>
        <v>149506</v>
      </c>
      <c r="G10" s="9">
        <f t="shared" si="0"/>
        <v>119.42995454654385</v>
      </c>
      <c r="H10" s="10">
        <f>F10/D10*100</f>
        <v>95.40906190172304</v>
      </c>
    </row>
    <row r="11" spans="1:8" ht="12.75">
      <c r="A11" s="42" t="s">
        <v>2</v>
      </c>
      <c r="B11" s="72" t="s">
        <v>88</v>
      </c>
      <c r="C11" s="44">
        <v>125183</v>
      </c>
      <c r="D11" s="44"/>
      <c r="E11" s="44"/>
      <c r="F11" s="44">
        <v>149506</v>
      </c>
      <c r="G11" s="9">
        <f t="shared" si="0"/>
        <v>119.42995454654385</v>
      </c>
      <c r="H11" s="10">
        <v>0</v>
      </c>
    </row>
    <row r="12" spans="1:8" ht="12.75">
      <c r="A12" s="38">
        <v>313</v>
      </c>
      <c r="B12" s="71" t="s">
        <v>89</v>
      </c>
      <c r="C12" s="40">
        <f>SUM(C13:C14)</f>
        <v>409138</v>
      </c>
      <c r="D12" s="40">
        <v>480012.66</v>
      </c>
      <c r="E12" s="40">
        <v>0</v>
      </c>
      <c r="F12" s="40">
        <f>SUM(F13:F14)</f>
        <v>458962</v>
      </c>
      <c r="G12" s="9">
        <f t="shared" si="0"/>
        <v>112.1777982001183</v>
      </c>
      <c r="H12" s="10">
        <f>F12/D12*100</f>
        <v>95.6145614992738</v>
      </c>
    </row>
    <row r="13" spans="1:8" ht="12.75">
      <c r="A13" s="42">
        <v>3132</v>
      </c>
      <c r="B13" s="72" t="s">
        <v>90</v>
      </c>
      <c r="C13" s="44">
        <v>409138</v>
      </c>
      <c r="D13" s="44"/>
      <c r="E13" s="44"/>
      <c r="F13" s="44">
        <v>458810</v>
      </c>
      <c r="G13" s="9">
        <f t="shared" si="0"/>
        <v>112.14064692108776</v>
      </c>
      <c r="H13" s="10">
        <v>0</v>
      </c>
    </row>
    <row r="14" spans="1:8" ht="25.5">
      <c r="A14" s="42">
        <v>3133</v>
      </c>
      <c r="B14" s="72" t="s">
        <v>91</v>
      </c>
      <c r="C14" s="44">
        <v>0</v>
      </c>
      <c r="D14" s="44"/>
      <c r="E14" s="44"/>
      <c r="F14" s="44">
        <v>152</v>
      </c>
      <c r="G14" s="9">
        <v>0</v>
      </c>
      <c r="H14" s="10">
        <v>0</v>
      </c>
    </row>
    <row r="15" spans="1:8" ht="12.75">
      <c r="A15" s="38">
        <v>32</v>
      </c>
      <c r="B15" s="71" t="s">
        <v>92</v>
      </c>
      <c r="C15" s="40">
        <f>SUM(C16,C20,C27,C36,C38)</f>
        <v>514284</v>
      </c>
      <c r="D15" s="40">
        <f>SUM(D16+D20+D27+D38)</f>
        <v>678728.06</v>
      </c>
      <c r="E15" s="40">
        <f>SUM(E16,E20,E27,E38)</f>
        <v>0</v>
      </c>
      <c r="F15" s="40">
        <f>SUM(F16,F20,F27,F36,F38)</f>
        <v>621304</v>
      </c>
      <c r="G15" s="9">
        <f t="shared" si="0"/>
        <v>120.80951380949048</v>
      </c>
      <c r="H15" s="10">
        <f>F15/D15*100</f>
        <v>91.53945985377412</v>
      </c>
    </row>
    <row r="16" spans="1:8" ht="12.75">
      <c r="A16" s="38">
        <v>321</v>
      </c>
      <c r="B16" s="71" t="s">
        <v>93</v>
      </c>
      <c r="C16" s="40">
        <f>SUM(C17:C19)</f>
        <v>159152</v>
      </c>
      <c r="D16" s="40">
        <v>196310</v>
      </c>
      <c r="E16" s="40">
        <v>0</v>
      </c>
      <c r="F16" s="40">
        <f>SUM(F17:F19)</f>
        <v>181053</v>
      </c>
      <c r="G16" s="9">
        <f t="shared" si="0"/>
        <v>113.76105861063637</v>
      </c>
      <c r="H16" s="10">
        <f>F16/D16*100</f>
        <v>92.22810860373899</v>
      </c>
    </row>
    <row r="17" spans="1:8" ht="12.75">
      <c r="A17" s="42" t="s">
        <v>6</v>
      </c>
      <c r="B17" s="72" t="s">
        <v>94</v>
      </c>
      <c r="C17" s="44">
        <v>3000</v>
      </c>
      <c r="D17" s="44"/>
      <c r="E17" s="44"/>
      <c r="F17" s="44">
        <v>2696</v>
      </c>
      <c r="G17" s="9">
        <f t="shared" si="0"/>
        <v>89.86666666666666</v>
      </c>
      <c r="H17" s="10">
        <v>0</v>
      </c>
    </row>
    <row r="18" spans="1:8" ht="25.5">
      <c r="A18" s="42" t="s">
        <v>5</v>
      </c>
      <c r="B18" s="72" t="s">
        <v>95</v>
      </c>
      <c r="C18" s="44">
        <v>155152</v>
      </c>
      <c r="D18" s="44"/>
      <c r="E18" s="44"/>
      <c r="F18" s="44">
        <v>175487</v>
      </c>
      <c r="G18" s="9">
        <f t="shared" si="0"/>
        <v>113.10650201093122</v>
      </c>
      <c r="H18" s="10">
        <v>0</v>
      </c>
    </row>
    <row r="19" spans="1:8" ht="12.75">
      <c r="A19" s="42">
        <v>3213</v>
      </c>
      <c r="B19" s="72" t="s">
        <v>96</v>
      </c>
      <c r="C19" s="44">
        <v>1000</v>
      </c>
      <c r="D19" s="44"/>
      <c r="E19" s="44"/>
      <c r="F19" s="44">
        <v>2870</v>
      </c>
      <c r="G19" s="9">
        <f t="shared" si="0"/>
        <v>287</v>
      </c>
      <c r="H19" s="17">
        <v>0</v>
      </c>
    </row>
    <row r="20" spans="1:8" ht="12.75">
      <c r="A20" s="38">
        <v>322</v>
      </c>
      <c r="B20" s="71" t="s">
        <v>97</v>
      </c>
      <c r="C20" s="40">
        <f>SUM(C21:C26)</f>
        <v>227894</v>
      </c>
      <c r="D20" s="40">
        <v>317000.29</v>
      </c>
      <c r="E20" s="40">
        <v>0</v>
      </c>
      <c r="F20" s="40">
        <f>SUM(F21:F26)</f>
        <v>246424</v>
      </c>
      <c r="G20" s="9">
        <f t="shared" si="0"/>
        <v>108.13097317173774</v>
      </c>
      <c r="H20" s="10">
        <f>F20/D20*100</f>
        <v>77.73620648738209</v>
      </c>
    </row>
    <row r="21" spans="1:8" ht="12.75">
      <c r="A21" s="42" t="s">
        <v>44</v>
      </c>
      <c r="B21" s="72" t="s">
        <v>98</v>
      </c>
      <c r="C21" s="44">
        <v>68839</v>
      </c>
      <c r="D21" s="44"/>
      <c r="E21" s="44"/>
      <c r="F21" s="44">
        <v>66591</v>
      </c>
      <c r="G21" s="9">
        <f t="shared" si="0"/>
        <v>96.7344092738128</v>
      </c>
      <c r="H21" s="10">
        <v>0</v>
      </c>
    </row>
    <row r="22" spans="1:8" ht="12.75">
      <c r="A22" s="42">
        <v>3222</v>
      </c>
      <c r="B22" s="72" t="s">
        <v>99</v>
      </c>
      <c r="C22" s="44">
        <v>78730</v>
      </c>
      <c r="D22" s="44"/>
      <c r="E22" s="44"/>
      <c r="F22" s="44">
        <v>86492</v>
      </c>
      <c r="G22" s="9">
        <f t="shared" si="0"/>
        <v>109.85901181252382</v>
      </c>
      <c r="H22" s="10">
        <v>0</v>
      </c>
    </row>
    <row r="23" spans="1:8" ht="12.75">
      <c r="A23" s="42" t="s">
        <v>42</v>
      </c>
      <c r="B23" s="72" t="s">
        <v>100</v>
      </c>
      <c r="C23" s="44">
        <v>58557</v>
      </c>
      <c r="D23" s="44"/>
      <c r="E23" s="44"/>
      <c r="F23" s="44">
        <v>85088</v>
      </c>
      <c r="G23" s="9">
        <f t="shared" si="0"/>
        <v>145.30799050497805</v>
      </c>
      <c r="H23" s="10">
        <v>0</v>
      </c>
    </row>
    <row r="24" spans="1:8" ht="25.5">
      <c r="A24" s="42" t="s">
        <v>46</v>
      </c>
      <c r="B24" s="72" t="s">
        <v>101</v>
      </c>
      <c r="C24" s="44">
        <v>2000</v>
      </c>
      <c r="D24" s="44"/>
      <c r="E24" s="44"/>
      <c r="F24" s="44">
        <v>1894</v>
      </c>
      <c r="G24" s="9">
        <f t="shared" si="0"/>
        <v>94.69999999999999</v>
      </c>
      <c r="H24" s="10">
        <v>0</v>
      </c>
    </row>
    <row r="25" spans="1:8" ht="12.75">
      <c r="A25" s="42">
        <v>3225</v>
      </c>
      <c r="B25" s="72" t="s">
        <v>102</v>
      </c>
      <c r="C25" s="44">
        <v>19768</v>
      </c>
      <c r="D25" s="44"/>
      <c r="E25" s="44"/>
      <c r="F25" s="44">
        <v>5643</v>
      </c>
      <c r="G25" s="9">
        <f t="shared" si="0"/>
        <v>28.5461351679482</v>
      </c>
      <c r="H25" s="10">
        <v>0</v>
      </c>
    </row>
    <row r="26" spans="1:8" ht="12.75">
      <c r="A26" s="42">
        <v>3227</v>
      </c>
      <c r="B26" s="72" t="s">
        <v>103</v>
      </c>
      <c r="C26" s="44">
        <v>0</v>
      </c>
      <c r="D26" s="44"/>
      <c r="E26" s="44"/>
      <c r="F26" s="44">
        <v>716</v>
      </c>
      <c r="G26" s="9">
        <v>0</v>
      </c>
      <c r="H26" s="10">
        <v>0</v>
      </c>
    </row>
    <row r="27" spans="1:8" ht="12.75">
      <c r="A27" s="38">
        <v>323</v>
      </c>
      <c r="B27" s="71" t="s">
        <v>104</v>
      </c>
      <c r="C27" s="40">
        <f>SUM(C28:C35)</f>
        <v>100070</v>
      </c>
      <c r="D27" s="40">
        <v>140221.21</v>
      </c>
      <c r="E27" s="40">
        <v>0</v>
      </c>
      <c r="F27" s="40">
        <f>SUM(F28:F35)</f>
        <v>169063</v>
      </c>
      <c r="G27" s="9">
        <f t="shared" si="0"/>
        <v>168.94473868292195</v>
      </c>
      <c r="H27" s="10">
        <f>F27/D27*100</f>
        <v>120.56877843230707</v>
      </c>
    </row>
    <row r="28" spans="1:8" ht="12.75">
      <c r="A28" s="42" t="s">
        <v>50</v>
      </c>
      <c r="B28" s="72" t="s">
        <v>105</v>
      </c>
      <c r="C28" s="44">
        <v>14000</v>
      </c>
      <c r="D28" s="44"/>
      <c r="E28" s="44"/>
      <c r="F28" s="44">
        <v>15122</v>
      </c>
      <c r="G28" s="9">
        <f t="shared" si="0"/>
        <v>108.0142857142857</v>
      </c>
      <c r="H28" s="10">
        <v>0</v>
      </c>
    </row>
    <row r="29" spans="1:8" ht="12.75">
      <c r="A29" s="42" t="s">
        <v>18</v>
      </c>
      <c r="B29" s="72" t="s">
        <v>106</v>
      </c>
      <c r="C29" s="44">
        <v>19304</v>
      </c>
      <c r="D29" s="44"/>
      <c r="E29" s="44"/>
      <c r="F29" s="44">
        <v>91781</v>
      </c>
      <c r="G29" s="9">
        <f t="shared" si="0"/>
        <v>475.45068379610444</v>
      </c>
      <c r="H29" s="10">
        <v>0</v>
      </c>
    </row>
    <row r="30" spans="1:8" ht="12.75">
      <c r="A30" s="42" t="s">
        <v>40</v>
      </c>
      <c r="B30" s="72" t="s">
        <v>107</v>
      </c>
      <c r="C30" s="44">
        <v>18002</v>
      </c>
      <c r="D30" s="44"/>
      <c r="E30" s="44"/>
      <c r="F30" s="44">
        <v>14371</v>
      </c>
      <c r="G30" s="9">
        <f t="shared" si="0"/>
        <v>79.83001888679036</v>
      </c>
      <c r="H30" s="17">
        <v>0</v>
      </c>
    </row>
    <row r="31" spans="1:8" ht="12.75">
      <c r="A31" s="42">
        <v>3235</v>
      </c>
      <c r="B31" s="72" t="s">
        <v>108</v>
      </c>
      <c r="C31" s="44">
        <v>0</v>
      </c>
      <c r="D31" s="44"/>
      <c r="E31" s="44"/>
      <c r="F31" s="44">
        <v>3052</v>
      </c>
      <c r="G31" s="9">
        <v>0</v>
      </c>
      <c r="H31" s="17">
        <v>0</v>
      </c>
    </row>
    <row r="32" spans="1:8" ht="12.75">
      <c r="A32" s="42">
        <v>3236</v>
      </c>
      <c r="B32" s="72" t="s">
        <v>109</v>
      </c>
      <c r="C32" s="44">
        <v>6743</v>
      </c>
      <c r="D32" s="44"/>
      <c r="E32" s="44"/>
      <c r="F32" s="44">
        <v>8452</v>
      </c>
      <c r="G32" s="9">
        <f t="shared" si="0"/>
        <v>125.34480201690643</v>
      </c>
      <c r="H32" s="17">
        <v>0</v>
      </c>
    </row>
    <row r="33" spans="1:8" ht="12.75">
      <c r="A33" s="42">
        <v>3237</v>
      </c>
      <c r="B33" s="72" t="s">
        <v>110</v>
      </c>
      <c r="C33" s="44">
        <v>20038</v>
      </c>
      <c r="D33" s="44"/>
      <c r="E33" s="44"/>
      <c r="F33" s="44">
        <v>9340</v>
      </c>
      <c r="G33" s="9">
        <f t="shared" si="0"/>
        <v>46.611438267292144</v>
      </c>
      <c r="H33" s="17">
        <v>0</v>
      </c>
    </row>
    <row r="34" spans="1:8" ht="12.75">
      <c r="A34" s="42" t="s">
        <v>24</v>
      </c>
      <c r="B34" s="72" t="s">
        <v>111</v>
      </c>
      <c r="C34" s="44">
        <v>11848</v>
      </c>
      <c r="D34" s="44"/>
      <c r="E34" s="44"/>
      <c r="F34" s="44">
        <v>14208</v>
      </c>
      <c r="G34" s="9">
        <f t="shared" si="0"/>
        <v>119.9189736664416</v>
      </c>
      <c r="H34" s="17">
        <v>0</v>
      </c>
    </row>
    <row r="35" spans="1:8" ht="12.75">
      <c r="A35" s="42" t="s">
        <v>16</v>
      </c>
      <c r="B35" s="72" t="s">
        <v>112</v>
      </c>
      <c r="C35" s="44">
        <v>10135</v>
      </c>
      <c r="D35" s="44"/>
      <c r="E35" s="44"/>
      <c r="F35" s="44">
        <v>12737</v>
      </c>
      <c r="G35" s="9">
        <f t="shared" si="0"/>
        <v>125.67340897878638</v>
      </c>
      <c r="H35" s="17">
        <v>0</v>
      </c>
    </row>
    <row r="36" spans="1:8" ht="25.5">
      <c r="A36" s="38">
        <v>324</v>
      </c>
      <c r="B36" s="71" t="s">
        <v>113</v>
      </c>
      <c r="C36" s="40">
        <f>SUM(C37)</f>
        <v>0</v>
      </c>
      <c r="D36" s="40">
        <f>SUM(D37)</f>
        <v>0</v>
      </c>
      <c r="E36" s="40">
        <f>SUM(E37)</f>
        <v>0</v>
      </c>
      <c r="F36" s="40">
        <f>SUM(F37)</f>
        <v>0</v>
      </c>
      <c r="G36" s="9">
        <v>0</v>
      </c>
      <c r="H36" s="10">
        <v>0</v>
      </c>
    </row>
    <row r="37" spans="1:8" ht="25.5">
      <c r="A37" s="42">
        <v>3241</v>
      </c>
      <c r="B37" s="72" t="s">
        <v>113</v>
      </c>
      <c r="C37" s="44">
        <v>0</v>
      </c>
      <c r="D37" s="44"/>
      <c r="E37" s="44"/>
      <c r="F37" s="44">
        <v>0</v>
      </c>
      <c r="G37" s="9">
        <v>0</v>
      </c>
      <c r="H37" s="10">
        <v>0</v>
      </c>
    </row>
    <row r="38" spans="1:8" ht="12.75">
      <c r="A38" s="38">
        <v>329</v>
      </c>
      <c r="B38" s="71" t="s">
        <v>114</v>
      </c>
      <c r="C38" s="40">
        <f>SUM(C39:C43)</f>
        <v>27168</v>
      </c>
      <c r="D38" s="40">
        <v>25196.56</v>
      </c>
      <c r="E38" s="40">
        <v>0</v>
      </c>
      <c r="F38" s="40">
        <f>SUM(F39:F43)</f>
        <v>24764</v>
      </c>
      <c r="G38" s="9">
        <f t="shared" si="0"/>
        <v>91.15135453474676</v>
      </c>
      <c r="H38" s="10">
        <f>F38/D38*100</f>
        <v>98.28325771454516</v>
      </c>
    </row>
    <row r="39" spans="1:8" ht="12.75">
      <c r="A39" s="42">
        <v>3292</v>
      </c>
      <c r="B39" s="72" t="s">
        <v>115</v>
      </c>
      <c r="C39" s="44">
        <v>4851</v>
      </c>
      <c r="D39" s="44"/>
      <c r="E39" s="44"/>
      <c r="F39" s="44">
        <v>4970</v>
      </c>
      <c r="G39" s="9">
        <f t="shared" si="0"/>
        <v>102.45310245310246</v>
      </c>
      <c r="H39" s="17">
        <v>0</v>
      </c>
    </row>
    <row r="40" spans="1:8" ht="12.75">
      <c r="A40" s="42">
        <v>3294</v>
      </c>
      <c r="B40" s="72" t="s">
        <v>116</v>
      </c>
      <c r="C40" s="44">
        <v>1000</v>
      </c>
      <c r="D40" s="44"/>
      <c r="E40" s="44"/>
      <c r="F40" s="44">
        <v>1000</v>
      </c>
      <c r="G40" s="9">
        <f t="shared" si="0"/>
        <v>100</v>
      </c>
      <c r="H40" s="17">
        <v>0</v>
      </c>
    </row>
    <row r="41" spans="1:8" ht="12.75">
      <c r="A41" s="42">
        <v>3295</v>
      </c>
      <c r="B41" s="72" t="s">
        <v>117</v>
      </c>
      <c r="C41" s="44">
        <v>10875</v>
      </c>
      <c r="D41" s="44"/>
      <c r="E41" s="44"/>
      <c r="F41" s="44">
        <v>10162</v>
      </c>
      <c r="G41" s="9">
        <f t="shared" si="0"/>
        <v>93.44367816091955</v>
      </c>
      <c r="H41" s="17">
        <v>0</v>
      </c>
    </row>
    <row r="42" spans="1:8" ht="12.75">
      <c r="A42" s="42">
        <v>3296</v>
      </c>
      <c r="B42" s="72" t="s">
        <v>234</v>
      </c>
      <c r="C42" s="44">
        <v>0</v>
      </c>
      <c r="D42" s="44"/>
      <c r="E42" s="44"/>
      <c r="F42" s="44">
        <v>4688</v>
      </c>
      <c r="G42" s="9">
        <v>0</v>
      </c>
      <c r="H42" s="17">
        <v>0</v>
      </c>
    </row>
    <row r="43" spans="1:8" ht="12.75">
      <c r="A43" s="42" t="s">
        <v>13</v>
      </c>
      <c r="B43" s="72" t="s">
        <v>114</v>
      </c>
      <c r="C43" s="44">
        <v>10442</v>
      </c>
      <c r="D43" s="44"/>
      <c r="E43" s="44"/>
      <c r="F43" s="44">
        <v>3944</v>
      </c>
      <c r="G43" s="9">
        <f t="shared" si="0"/>
        <v>37.77054204175445</v>
      </c>
      <c r="H43" s="17">
        <v>0</v>
      </c>
    </row>
    <row r="44" spans="1:8" ht="12.75">
      <c r="A44" s="38">
        <v>34</v>
      </c>
      <c r="B44" s="71" t="s">
        <v>118</v>
      </c>
      <c r="C44" s="40">
        <f>SUM(C45)</f>
        <v>3347</v>
      </c>
      <c r="D44" s="40">
        <f>SUM(D45)</f>
        <v>10800</v>
      </c>
      <c r="E44" s="40">
        <f>E45</f>
        <v>0</v>
      </c>
      <c r="F44" s="40">
        <f>SUM(F45)</f>
        <v>7479</v>
      </c>
      <c r="G44" s="9">
        <f t="shared" si="0"/>
        <v>223.45383925903795</v>
      </c>
      <c r="H44" s="10">
        <f>F44/D44*100</f>
        <v>69.25</v>
      </c>
    </row>
    <row r="45" spans="1:8" ht="12.75">
      <c r="A45" s="38">
        <v>343</v>
      </c>
      <c r="B45" s="71" t="s">
        <v>119</v>
      </c>
      <c r="C45" s="40">
        <f>SUM(C46,C47,C49)</f>
        <v>3347</v>
      </c>
      <c r="D45" s="40">
        <v>10800</v>
      </c>
      <c r="E45" s="40">
        <v>0</v>
      </c>
      <c r="F45" s="40">
        <f>SUM(F46,F47,F48,F49)</f>
        <v>7479</v>
      </c>
      <c r="G45" s="9">
        <f t="shared" si="0"/>
        <v>223.45383925903795</v>
      </c>
      <c r="H45" s="10">
        <f>F45/D45*100</f>
        <v>69.25</v>
      </c>
    </row>
    <row r="46" spans="1:8" ht="12.75">
      <c r="A46" s="42" t="s">
        <v>29</v>
      </c>
      <c r="B46" s="72" t="s">
        <v>120</v>
      </c>
      <c r="C46" s="44">
        <v>3314</v>
      </c>
      <c r="D46" s="44"/>
      <c r="E46" s="44"/>
      <c r="F46" s="44">
        <v>4128</v>
      </c>
      <c r="G46" s="9">
        <f t="shared" si="0"/>
        <v>124.56246228123113</v>
      </c>
      <c r="H46" s="10">
        <v>0</v>
      </c>
    </row>
    <row r="47" spans="1:8" ht="25.5">
      <c r="A47" s="42">
        <v>3432</v>
      </c>
      <c r="B47" s="72" t="s">
        <v>213</v>
      </c>
      <c r="C47" s="44">
        <v>30</v>
      </c>
      <c r="D47" s="44"/>
      <c r="E47" s="44"/>
      <c r="F47" s="44">
        <v>83</v>
      </c>
      <c r="G47" s="9">
        <f t="shared" si="0"/>
        <v>276.6666666666667</v>
      </c>
      <c r="H47" s="10">
        <v>0</v>
      </c>
    </row>
    <row r="48" spans="1:8" ht="12.75">
      <c r="A48" s="42">
        <v>3433</v>
      </c>
      <c r="B48" s="72" t="s">
        <v>235</v>
      </c>
      <c r="C48" s="44">
        <v>0</v>
      </c>
      <c r="D48" s="44"/>
      <c r="E48" s="44"/>
      <c r="F48" s="44">
        <v>3265</v>
      </c>
      <c r="G48" s="9">
        <v>0</v>
      </c>
      <c r="H48" s="10">
        <v>0</v>
      </c>
    </row>
    <row r="49" spans="1:8" ht="12.75">
      <c r="A49" s="42">
        <v>3434</v>
      </c>
      <c r="B49" s="72" t="s">
        <v>214</v>
      </c>
      <c r="C49" s="44">
        <v>3</v>
      </c>
      <c r="D49" s="44"/>
      <c r="E49" s="44"/>
      <c r="F49" s="44">
        <v>3</v>
      </c>
      <c r="G49" s="9">
        <f t="shared" si="0"/>
        <v>100</v>
      </c>
      <c r="H49" s="10">
        <v>0</v>
      </c>
    </row>
    <row r="50" spans="1:8" ht="25.5">
      <c r="A50" s="38">
        <v>36</v>
      </c>
      <c r="B50" s="71" t="s">
        <v>129</v>
      </c>
      <c r="C50" s="40">
        <f>SUM(C51)</f>
        <v>324</v>
      </c>
      <c r="D50" s="40">
        <f>D51+D53</f>
        <v>0</v>
      </c>
      <c r="E50" s="40">
        <f>E51+E53</f>
        <v>0</v>
      </c>
      <c r="F50" s="40">
        <f>F51+F53</f>
        <v>0</v>
      </c>
      <c r="G50" s="9">
        <f t="shared" si="0"/>
        <v>0</v>
      </c>
      <c r="H50" s="10">
        <v>0</v>
      </c>
    </row>
    <row r="51" spans="1:8" ht="25.5">
      <c r="A51" s="38">
        <v>366</v>
      </c>
      <c r="B51" s="71" t="s">
        <v>129</v>
      </c>
      <c r="C51" s="40">
        <f>SUM(C53)</f>
        <v>324</v>
      </c>
      <c r="D51" s="40">
        <v>0</v>
      </c>
      <c r="E51" s="40">
        <v>0</v>
      </c>
      <c r="F51" s="40">
        <f>F52</f>
        <v>0</v>
      </c>
      <c r="G51" s="9">
        <f t="shared" si="0"/>
        <v>0</v>
      </c>
      <c r="H51" s="10">
        <v>0</v>
      </c>
    </row>
    <row r="52" spans="1:8" ht="25.5">
      <c r="A52" s="42">
        <v>3661</v>
      </c>
      <c r="B52" s="72" t="s">
        <v>129</v>
      </c>
      <c r="C52" s="44">
        <v>0</v>
      </c>
      <c r="D52" s="44"/>
      <c r="E52" s="44"/>
      <c r="F52" s="44">
        <v>0</v>
      </c>
      <c r="G52" s="9">
        <v>0</v>
      </c>
      <c r="H52" s="17">
        <v>0</v>
      </c>
    </row>
    <row r="53" spans="1:8" ht="25.5">
      <c r="A53" s="38">
        <v>369</v>
      </c>
      <c r="B53" s="71" t="s">
        <v>130</v>
      </c>
      <c r="C53" s="40">
        <f>C54</f>
        <v>324</v>
      </c>
      <c r="D53" s="40">
        <f>D54</f>
        <v>0</v>
      </c>
      <c r="E53" s="40">
        <f>E54</f>
        <v>0</v>
      </c>
      <c r="F53" s="40">
        <f>F54</f>
        <v>0</v>
      </c>
      <c r="G53" s="9">
        <f t="shared" si="0"/>
        <v>0</v>
      </c>
      <c r="H53" s="10">
        <v>0</v>
      </c>
    </row>
    <row r="54" spans="1:8" ht="25.5">
      <c r="A54" s="42">
        <v>3691</v>
      </c>
      <c r="B54" s="72" t="s">
        <v>130</v>
      </c>
      <c r="C54" s="44">
        <v>324</v>
      </c>
      <c r="D54" s="44"/>
      <c r="E54" s="44"/>
      <c r="F54" s="44"/>
      <c r="G54" s="9">
        <f t="shared" si="0"/>
        <v>0</v>
      </c>
      <c r="H54" s="17">
        <v>0</v>
      </c>
    </row>
    <row r="55" spans="1:8" ht="25.5">
      <c r="A55" s="38">
        <v>37</v>
      </c>
      <c r="B55" s="71" t="s">
        <v>131</v>
      </c>
      <c r="C55" s="40">
        <f>SUM(C56)</f>
        <v>17036</v>
      </c>
      <c r="D55" s="40">
        <f aca="true" t="shared" si="1" ref="D55:F56">SUM(D56)</f>
        <v>21280</v>
      </c>
      <c r="E55" s="40">
        <f t="shared" si="1"/>
        <v>0</v>
      </c>
      <c r="F55" s="40">
        <f t="shared" si="1"/>
        <v>21792</v>
      </c>
      <c r="G55" s="9">
        <f t="shared" si="0"/>
        <v>127.91735149096033</v>
      </c>
      <c r="H55" s="10">
        <f>F55/D55*100</f>
        <v>102.40601503759399</v>
      </c>
    </row>
    <row r="56" spans="1:8" ht="25.5">
      <c r="A56" s="38">
        <v>372</v>
      </c>
      <c r="B56" s="71" t="s">
        <v>131</v>
      </c>
      <c r="C56" s="40">
        <f>SUM(C57)</f>
        <v>17036</v>
      </c>
      <c r="D56" s="40">
        <v>21280</v>
      </c>
      <c r="E56" s="40">
        <v>0</v>
      </c>
      <c r="F56" s="40">
        <f t="shared" si="1"/>
        <v>21792</v>
      </c>
      <c r="G56" s="9">
        <f t="shared" si="0"/>
        <v>127.91735149096033</v>
      </c>
      <c r="H56" s="10">
        <f>F56/D56*100</f>
        <v>102.40601503759399</v>
      </c>
    </row>
    <row r="57" spans="1:8" ht="25.5">
      <c r="A57" s="42">
        <v>3722</v>
      </c>
      <c r="B57" s="72" t="s">
        <v>131</v>
      </c>
      <c r="C57" s="44">
        <v>17036</v>
      </c>
      <c r="D57" s="44"/>
      <c r="E57" s="44"/>
      <c r="F57" s="44">
        <v>21792</v>
      </c>
      <c r="G57" s="9">
        <f t="shared" si="0"/>
        <v>127.91735149096033</v>
      </c>
      <c r="H57" s="17">
        <v>0</v>
      </c>
    </row>
    <row r="58" spans="1:8" ht="12.75">
      <c r="A58" s="38">
        <v>38</v>
      </c>
      <c r="B58" s="71" t="s">
        <v>215</v>
      </c>
      <c r="C58" s="40">
        <f>SUM(C60)</f>
        <v>948</v>
      </c>
      <c r="D58" s="44"/>
      <c r="E58" s="44"/>
      <c r="F58" s="40">
        <f>SUM(F60)</f>
        <v>0</v>
      </c>
      <c r="G58" s="9">
        <f>F58/C58*100</f>
        <v>0</v>
      </c>
      <c r="H58" s="17">
        <v>0</v>
      </c>
    </row>
    <row r="59" spans="1:8" ht="12.75">
      <c r="A59" s="38">
        <v>381</v>
      </c>
      <c r="B59" s="71" t="s">
        <v>216</v>
      </c>
      <c r="C59" s="40">
        <f>SUM(C60)</f>
        <v>948</v>
      </c>
      <c r="D59" s="44"/>
      <c r="E59" s="44"/>
      <c r="F59" s="40">
        <f>SUM(F60)</f>
        <v>0</v>
      </c>
      <c r="G59" s="9">
        <f>F59/C59*100</f>
        <v>0</v>
      </c>
      <c r="H59" s="17">
        <v>0</v>
      </c>
    </row>
    <row r="60" spans="1:8" ht="12.75">
      <c r="A60" s="42">
        <v>3811</v>
      </c>
      <c r="B60" s="72" t="s">
        <v>217</v>
      </c>
      <c r="C60" s="44">
        <v>948</v>
      </c>
      <c r="D60" s="44"/>
      <c r="E60" s="44"/>
      <c r="F60" s="44"/>
      <c r="G60" s="9">
        <f>F60/C60*100</f>
        <v>0</v>
      </c>
      <c r="H60" s="17">
        <v>0</v>
      </c>
    </row>
    <row r="61" spans="1:8" ht="12.75">
      <c r="A61" s="98">
        <v>4</v>
      </c>
      <c r="B61" s="102" t="s">
        <v>132</v>
      </c>
      <c r="C61" s="93">
        <f>SUM(C62,C65)</f>
        <v>34240</v>
      </c>
      <c r="D61" s="93">
        <f>SUM(D62,D65)</f>
        <v>49268.43</v>
      </c>
      <c r="E61" s="93">
        <f>SUM(E62,E65)</f>
        <v>0</v>
      </c>
      <c r="F61" s="93">
        <f>SUM(F62,F65)</f>
        <v>30177</v>
      </c>
      <c r="G61" s="94">
        <f t="shared" si="0"/>
        <v>88.13376168224299</v>
      </c>
      <c r="H61" s="95">
        <f>F61/D61*100</f>
        <v>61.25017582252976</v>
      </c>
    </row>
    <row r="62" spans="1:8" ht="25.5">
      <c r="A62" s="38">
        <v>41</v>
      </c>
      <c r="B62" s="71" t="s">
        <v>157</v>
      </c>
      <c r="C62" s="40">
        <f>C63</f>
        <v>2000</v>
      </c>
      <c r="D62" s="40">
        <f>SUM(D63)</f>
        <v>0</v>
      </c>
      <c r="E62" s="40">
        <f>SUM(E63)</f>
        <v>0</v>
      </c>
      <c r="F62" s="40">
        <f>SUM(F63)</f>
        <v>0</v>
      </c>
      <c r="G62" s="9">
        <f t="shared" si="0"/>
        <v>0</v>
      </c>
      <c r="H62" s="10">
        <v>0</v>
      </c>
    </row>
    <row r="63" spans="1:8" ht="12.75">
      <c r="A63" s="38">
        <v>412</v>
      </c>
      <c r="B63" s="71" t="s">
        <v>133</v>
      </c>
      <c r="C63" s="40">
        <f>C64</f>
        <v>2000</v>
      </c>
      <c r="D63" s="40">
        <v>0</v>
      </c>
      <c r="E63" s="40">
        <v>0</v>
      </c>
      <c r="F63" s="40">
        <f>F64</f>
        <v>0</v>
      </c>
      <c r="G63" s="9">
        <f t="shared" si="0"/>
        <v>0</v>
      </c>
      <c r="H63" s="10">
        <v>0</v>
      </c>
    </row>
    <row r="64" spans="1:8" ht="12.75">
      <c r="A64" s="42">
        <v>4123</v>
      </c>
      <c r="B64" s="72" t="s">
        <v>133</v>
      </c>
      <c r="C64" s="44">
        <v>2000</v>
      </c>
      <c r="D64" s="44"/>
      <c r="E64" s="44"/>
      <c r="F64" s="44"/>
      <c r="G64" s="9">
        <f t="shared" si="0"/>
        <v>0</v>
      </c>
      <c r="H64" s="10">
        <v>0</v>
      </c>
    </row>
    <row r="65" spans="1:8" ht="25.5">
      <c r="A65" s="38">
        <v>42</v>
      </c>
      <c r="B65" s="71" t="s">
        <v>121</v>
      </c>
      <c r="C65" s="40">
        <f>C66+C69</f>
        <v>32240</v>
      </c>
      <c r="D65" s="40">
        <f>D66+D69</f>
        <v>49268.43</v>
      </c>
      <c r="E65" s="40">
        <f>E66+E69</f>
        <v>0</v>
      </c>
      <c r="F65" s="40">
        <f>F66+F69</f>
        <v>30177</v>
      </c>
      <c r="G65" s="9">
        <f t="shared" si="0"/>
        <v>93.60111662531018</v>
      </c>
      <c r="H65" s="10">
        <f>F65/D65*100</f>
        <v>61.25017582252976</v>
      </c>
    </row>
    <row r="66" spans="1:8" ht="12.75">
      <c r="A66" s="38">
        <v>422</v>
      </c>
      <c r="B66" s="71" t="s">
        <v>122</v>
      </c>
      <c r="C66" s="40">
        <f>SUM(C67:C68)</f>
        <v>18966</v>
      </c>
      <c r="D66" s="40">
        <v>32948.43</v>
      </c>
      <c r="E66" s="40">
        <v>0</v>
      </c>
      <c r="F66" s="40">
        <f>SUM(F67:F68)</f>
        <v>14900</v>
      </c>
      <c r="G66" s="9">
        <f t="shared" si="0"/>
        <v>78.56163661288622</v>
      </c>
      <c r="H66" s="10">
        <f>F66/D66*100</f>
        <v>45.222185093493074</v>
      </c>
    </row>
    <row r="67" spans="1:8" ht="12.75">
      <c r="A67" s="42" t="s">
        <v>22</v>
      </c>
      <c r="B67" s="72" t="s">
        <v>123</v>
      </c>
      <c r="C67" s="44">
        <v>15470</v>
      </c>
      <c r="D67" s="44"/>
      <c r="E67" s="44"/>
      <c r="F67" s="44">
        <v>14900</v>
      </c>
      <c r="G67" s="9">
        <f t="shared" si="0"/>
        <v>96.31544925662573</v>
      </c>
      <c r="H67" s="17">
        <v>0</v>
      </c>
    </row>
    <row r="68" spans="1:8" ht="12.75">
      <c r="A68" s="42">
        <v>4227</v>
      </c>
      <c r="B68" s="72" t="s">
        <v>124</v>
      </c>
      <c r="C68" s="44">
        <v>3496</v>
      </c>
      <c r="D68" s="44"/>
      <c r="E68" s="44"/>
      <c r="F68" s="44"/>
      <c r="G68" s="9">
        <f aca="true" t="shared" si="2" ref="G68:G74">F68/C68*100</f>
        <v>0</v>
      </c>
      <c r="H68" s="17">
        <v>0</v>
      </c>
    </row>
    <row r="69" spans="1:8" ht="25.5">
      <c r="A69" s="38">
        <v>424</v>
      </c>
      <c r="B69" s="71" t="s">
        <v>134</v>
      </c>
      <c r="C69" s="40">
        <f>C70</f>
        <v>13274</v>
      </c>
      <c r="D69" s="40">
        <v>16320</v>
      </c>
      <c r="E69" s="40">
        <v>0</v>
      </c>
      <c r="F69" s="40">
        <f>F70</f>
        <v>15277</v>
      </c>
      <c r="G69" s="9">
        <f t="shared" si="2"/>
        <v>115.08964893777309</v>
      </c>
      <c r="H69" s="10">
        <f>F69/D69*100</f>
        <v>93.60906862745098</v>
      </c>
    </row>
    <row r="70" spans="1:8" ht="12.75">
      <c r="A70" s="42">
        <v>4241</v>
      </c>
      <c r="B70" s="72" t="s">
        <v>125</v>
      </c>
      <c r="C70" s="84">
        <v>13274</v>
      </c>
      <c r="D70" s="44"/>
      <c r="E70" s="44"/>
      <c r="F70" s="44">
        <v>15277</v>
      </c>
      <c r="G70" s="9">
        <f t="shared" si="2"/>
        <v>115.08964893777309</v>
      </c>
      <c r="H70" s="10">
        <v>0</v>
      </c>
    </row>
    <row r="71" spans="1:8" s="41" customFormat="1" ht="25.5">
      <c r="A71" s="91">
        <v>5</v>
      </c>
      <c r="B71" s="92" t="s">
        <v>204</v>
      </c>
      <c r="C71" s="97">
        <f>C72</f>
        <v>0</v>
      </c>
      <c r="D71" s="93">
        <f aca="true" t="shared" si="3" ref="D71:F72">D72</f>
        <v>0</v>
      </c>
      <c r="E71" s="93">
        <f t="shared" si="3"/>
        <v>0</v>
      </c>
      <c r="F71" s="93">
        <f t="shared" si="3"/>
        <v>0</v>
      </c>
      <c r="G71" s="94">
        <v>0</v>
      </c>
      <c r="H71" s="95">
        <v>0</v>
      </c>
    </row>
    <row r="72" spans="1:8" s="41" customFormat="1" ht="25.5">
      <c r="A72" s="89">
        <v>54</v>
      </c>
      <c r="B72" s="81" t="s">
        <v>205</v>
      </c>
      <c r="C72" s="86">
        <f>C73</f>
        <v>0</v>
      </c>
      <c r="D72" s="40">
        <f t="shared" si="3"/>
        <v>0</v>
      </c>
      <c r="E72" s="40">
        <f t="shared" si="3"/>
        <v>0</v>
      </c>
      <c r="F72" s="40">
        <f t="shared" si="3"/>
        <v>0</v>
      </c>
      <c r="G72" s="9">
        <v>0</v>
      </c>
      <c r="H72" s="10">
        <v>0</v>
      </c>
    </row>
    <row r="73" spans="1:8" ht="25.5">
      <c r="A73" s="90">
        <v>544</v>
      </c>
      <c r="B73" s="80" t="s">
        <v>206</v>
      </c>
      <c r="C73" s="84">
        <v>0</v>
      </c>
      <c r="D73" s="44"/>
      <c r="E73" s="44"/>
      <c r="F73" s="44"/>
      <c r="G73" s="9">
        <v>0</v>
      </c>
      <c r="H73" s="10">
        <v>0</v>
      </c>
    </row>
    <row r="74" spans="1:8" ht="19.5" customHeight="1">
      <c r="A74" s="103" t="s">
        <v>126</v>
      </c>
      <c r="B74" s="104"/>
      <c r="C74" s="93">
        <f>SUM(C61,C4,C71)</f>
        <v>3578501</v>
      </c>
      <c r="D74" s="93">
        <f>SUM(D61,D4,D71)</f>
        <v>4209807.15</v>
      </c>
      <c r="E74" s="93">
        <f>SUM(E61,E4,E71)</f>
        <v>0</v>
      </c>
      <c r="F74" s="93">
        <f>SUM(F61,F4,F71)</f>
        <v>4047300</v>
      </c>
      <c r="G74" s="94">
        <f t="shared" si="2"/>
        <v>113.10042948150635</v>
      </c>
      <c r="H74" s="95">
        <f>F74/D74*100</f>
        <v>96.13979585739455</v>
      </c>
    </row>
    <row r="75" spans="1:8" ht="12.75">
      <c r="A75" s="78"/>
      <c r="B75" s="66"/>
      <c r="C75" s="67"/>
      <c r="D75" s="67"/>
      <c r="E75" s="67"/>
      <c r="F75" s="67"/>
      <c r="G75" s="73"/>
      <c r="H75" s="68"/>
    </row>
    <row r="76" spans="1:8" ht="19.5" customHeight="1">
      <c r="A76" s="169" t="s">
        <v>158</v>
      </c>
      <c r="B76" s="169"/>
      <c r="C76" s="169"/>
      <c r="D76" s="169"/>
      <c r="E76" s="169"/>
      <c r="F76" s="169"/>
      <c r="G76" s="169"/>
      <c r="H76" s="169"/>
    </row>
    <row r="77" spans="1:8" s="34" customFormat="1" ht="39" customHeight="1">
      <c r="A77" s="30" t="s">
        <v>209</v>
      </c>
      <c r="B77" s="31" t="s">
        <v>210</v>
      </c>
      <c r="C77" s="32" t="s">
        <v>211</v>
      </c>
      <c r="D77" s="33" t="s">
        <v>232</v>
      </c>
      <c r="E77" s="33" t="s">
        <v>231</v>
      </c>
      <c r="F77" s="33" t="s">
        <v>233</v>
      </c>
      <c r="G77" s="5" t="s">
        <v>70</v>
      </c>
      <c r="H77" s="6" t="s">
        <v>70</v>
      </c>
    </row>
    <row r="78" spans="1:8" s="75" customFormat="1" ht="13.5" customHeight="1">
      <c r="A78" s="172">
        <v>1</v>
      </c>
      <c r="B78" s="172"/>
      <c r="C78" s="35">
        <v>2</v>
      </c>
      <c r="D78" s="36">
        <v>3</v>
      </c>
      <c r="E78" s="36">
        <v>4</v>
      </c>
      <c r="F78" s="36">
        <v>5</v>
      </c>
      <c r="G78" s="36" t="s">
        <v>71</v>
      </c>
      <c r="H78" s="74" t="s">
        <v>353</v>
      </c>
    </row>
    <row r="79" spans="1:8" ht="19.5" customHeight="1">
      <c r="A79" s="61">
        <v>1</v>
      </c>
      <c r="B79" s="61" t="s">
        <v>148</v>
      </c>
      <c r="C79" s="51">
        <v>223503</v>
      </c>
      <c r="D79" s="51">
        <v>302698.89</v>
      </c>
      <c r="E79" s="51">
        <v>0</v>
      </c>
      <c r="F79" s="51">
        <v>334008.84</v>
      </c>
      <c r="G79" s="10">
        <f aca="true" t="shared" si="4" ref="G79:G84">F79/C79*100</f>
        <v>149.44266519912486</v>
      </c>
      <c r="H79" s="10">
        <f aca="true" t="shared" si="5" ref="H79:H84">F79/D79*100</f>
        <v>110.34359590813168</v>
      </c>
    </row>
    <row r="80" spans="1:8" ht="19.5" customHeight="1">
      <c r="A80" s="61">
        <v>2</v>
      </c>
      <c r="B80" s="61" t="s">
        <v>152</v>
      </c>
      <c r="C80" s="51">
        <v>3619</v>
      </c>
      <c r="D80" s="51">
        <v>3500</v>
      </c>
      <c r="E80" s="51">
        <v>0</v>
      </c>
      <c r="F80" s="51">
        <v>382.98</v>
      </c>
      <c r="G80" s="10">
        <f t="shared" si="4"/>
        <v>10.582481348438796</v>
      </c>
      <c r="H80" s="10">
        <f t="shared" si="5"/>
        <v>10.942285714285713</v>
      </c>
    </row>
    <row r="81" spans="1:8" ht="19.5" customHeight="1">
      <c r="A81" s="61">
        <v>3</v>
      </c>
      <c r="B81" s="61" t="s">
        <v>149</v>
      </c>
      <c r="C81" s="51">
        <v>3485</v>
      </c>
      <c r="D81" s="51">
        <v>19500</v>
      </c>
      <c r="E81" s="51">
        <v>0</v>
      </c>
      <c r="F81" s="51">
        <v>1944.88</v>
      </c>
      <c r="G81" s="10">
        <f t="shared" si="4"/>
        <v>55.807173601147774</v>
      </c>
      <c r="H81" s="10">
        <f t="shared" si="5"/>
        <v>9.97374358974359</v>
      </c>
    </row>
    <row r="82" spans="1:8" ht="19.5" customHeight="1">
      <c r="A82" s="61">
        <v>4</v>
      </c>
      <c r="B82" s="61" t="s">
        <v>150</v>
      </c>
      <c r="C82" s="51">
        <v>87035</v>
      </c>
      <c r="D82" s="51">
        <v>151500</v>
      </c>
      <c r="E82" s="51">
        <v>0</v>
      </c>
      <c r="F82" s="51">
        <v>81962.09</v>
      </c>
      <c r="G82" s="10">
        <f t="shared" si="4"/>
        <v>94.17141379904635</v>
      </c>
      <c r="H82" s="10">
        <f t="shared" si="5"/>
        <v>54.1003894389439</v>
      </c>
    </row>
    <row r="83" spans="1:8" ht="19.5" customHeight="1">
      <c r="A83" s="61">
        <v>5</v>
      </c>
      <c r="B83" s="61" t="s">
        <v>151</v>
      </c>
      <c r="C83" s="51">
        <v>3260859</v>
      </c>
      <c r="D83" s="51">
        <v>3732608.26</v>
      </c>
      <c r="E83" s="51">
        <v>0</v>
      </c>
      <c r="F83" s="51">
        <v>3629001.21</v>
      </c>
      <c r="G83" s="10">
        <f t="shared" si="4"/>
        <v>111.2897310187285</v>
      </c>
      <c r="H83" s="10">
        <f t="shared" si="5"/>
        <v>97.22427206974032</v>
      </c>
    </row>
    <row r="84" spans="1:8" ht="19.5" customHeight="1">
      <c r="A84" s="61"/>
      <c r="B84" s="63" t="s">
        <v>153</v>
      </c>
      <c r="C84" s="51">
        <f>SUM(C79:C83)</f>
        <v>3578501</v>
      </c>
      <c r="D84" s="64">
        <f>SUM(D79:D83)</f>
        <v>4209807.149999999</v>
      </c>
      <c r="E84" s="64">
        <f>SUM(E79:E83)</f>
        <v>0</v>
      </c>
      <c r="F84" s="64">
        <f>SUM(F79:F83)</f>
        <v>4047300</v>
      </c>
      <c r="G84" s="10">
        <f t="shared" si="4"/>
        <v>113.10042948150635</v>
      </c>
      <c r="H84" s="10">
        <f t="shared" si="5"/>
        <v>96.13979585739457</v>
      </c>
    </row>
  </sheetData>
  <sheetProtection/>
  <mergeCells count="4">
    <mergeCell ref="A78:B78"/>
    <mergeCell ref="A1:H1"/>
    <mergeCell ref="A3:B3"/>
    <mergeCell ref="A76:H76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80" r:id="rId1"/>
  <rowBreaks count="1" manualBreakCount="1"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24"/>
  <sheetViews>
    <sheetView tabSelected="1" zoomScalePageLayoutView="0" workbookViewId="0" topLeftCell="A316">
      <selection activeCell="H327" sqref="H327"/>
    </sheetView>
  </sheetViews>
  <sheetFormatPr defaultColWidth="8.8515625" defaultRowHeight="12.75"/>
  <cols>
    <col min="1" max="1" width="8.8515625" style="106" customWidth="1"/>
    <col min="2" max="2" width="13.57421875" style="106" customWidth="1"/>
    <col min="3" max="3" width="53.8515625" style="106" customWidth="1"/>
    <col min="4" max="4" width="12.28125" style="106" customWidth="1"/>
    <col min="5" max="5" width="11.7109375" style="106" customWidth="1"/>
    <col min="6" max="6" width="17.8515625" style="121" customWidth="1"/>
    <col min="7" max="7" width="13.421875" style="106" customWidth="1"/>
    <col min="8" max="8" width="14.421875" style="121" customWidth="1"/>
    <col min="9" max="9" width="12.28125" style="106" customWidth="1"/>
    <col min="10" max="10" width="11.7109375" style="121" bestFit="1" customWidth="1"/>
    <col min="11" max="16384" width="8.8515625" style="106" customWidth="1"/>
  </cols>
  <sheetData>
    <row r="1" ht="13.5" thickBot="1"/>
    <row r="2" spans="1:10" ht="39" thickBot="1">
      <c r="A2" s="122"/>
      <c r="B2" s="123"/>
      <c r="C2" s="124" t="s">
        <v>0</v>
      </c>
      <c r="D2" s="125" t="s">
        <v>65</v>
      </c>
      <c r="E2" s="125" t="s">
        <v>229</v>
      </c>
      <c r="F2" s="126" t="s">
        <v>345</v>
      </c>
      <c r="G2" s="126" t="s">
        <v>346</v>
      </c>
      <c r="H2" s="126" t="s">
        <v>230</v>
      </c>
      <c r="I2" s="122" t="s">
        <v>66</v>
      </c>
      <c r="J2" s="127" t="s">
        <v>67</v>
      </c>
    </row>
    <row r="3" spans="1:10" ht="12.75">
      <c r="A3" s="128"/>
      <c r="B3" s="129"/>
      <c r="C3" s="130">
        <v>1</v>
      </c>
      <c r="D3" s="128"/>
      <c r="E3" s="131">
        <v>2</v>
      </c>
      <c r="F3" s="132">
        <v>3</v>
      </c>
      <c r="G3" s="131">
        <v>4</v>
      </c>
      <c r="H3" s="132">
        <v>5</v>
      </c>
      <c r="I3" s="133" t="s">
        <v>71</v>
      </c>
      <c r="J3" s="134" t="s">
        <v>353</v>
      </c>
    </row>
    <row r="4" spans="1:10" s="148" customFormat="1" ht="24" customHeight="1">
      <c r="A4" s="149">
        <v>10604</v>
      </c>
      <c r="B4" s="150"/>
      <c r="C4" s="150" t="s">
        <v>344</v>
      </c>
      <c r="D4" s="150"/>
      <c r="E4" s="151">
        <v>3578501</v>
      </c>
      <c r="F4" s="151">
        <v>4209807.15</v>
      </c>
      <c r="G4" s="150"/>
      <c r="H4" s="151">
        <v>4047300</v>
      </c>
      <c r="I4" s="152">
        <f>H4/E4*100</f>
        <v>113.10042948150635</v>
      </c>
      <c r="J4" s="151">
        <f aca="true" t="shared" si="0" ref="J4:J9">H4/F4*100</f>
        <v>96.13979585739455</v>
      </c>
    </row>
    <row r="5" spans="1:10" s="120" customFormat="1" ht="12.75">
      <c r="A5" s="153" t="s">
        <v>241</v>
      </c>
      <c r="B5" s="153" t="s">
        <v>343</v>
      </c>
      <c r="C5" s="153" t="s">
        <v>242</v>
      </c>
      <c r="D5" s="153"/>
      <c r="E5" s="154">
        <v>3070842.14</v>
      </c>
      <c r="F5" s="154">
        <v>3425744.61</v>
      </c>
      <c r="G5" s="153"/>
      <c r="H5" s="154">
        <v>3339858.27</v>
      </c>
      <c r="I5" s="155">
        <f aca="true" t="shared" si="1" ref="I5:I76">H5/E5*100</f>
        <v>108.76033731906519</v>
      </c>
      <c r="J5" s="154">
        <f t="shared" si="0"/>
        <v>97.49291468636362</v>
      </c>
    </row>
    <row r="6" spans="1:10" s="120" customFormat="1" ht="12.75">
      <c r="A6" s="136" t="s">
        <v>236</v>
      </c>
      <c r="B6" s="136" t="s">
        <v>336</v>
      </c>
      <c r="C6" s="136" t="s">
        <v>237</v>
      </c>
      <c r="D6" s="136"/>
      <c r="E6" s="137">
        <v>97982.13</v>
      </c>
      <c r="F6" s="137">
        <v>92472</v>
      </c>
      <c r="G6" s="136"/>
      <c r="H6" s="137">
        <v>97444.84</v>
      </c>
      <c r="I6" s="141">
        <f t="shared" si="1"/>
        <v>99.45164490708662</v>
      </c>
      <c r="J6" s="137">
        <f t="shared" si="0"/>
        <v>105.37767107881304</v>
      </c>
    </row>
    <row r="7" spans="1:10" s="120" customFormat="1" ht="12.75">
      <c r="A7" s="136"/>
      <c r="B7" s="136" t="s">
        <v>243</v>
      </c>
      <c r="C7" s="136" t="s">
        <v>160</v>
      </c>
      <c r="D7" s="136"/>
      <c r="E7" s="137">
        <v>97982.13</v>
      </c>
      <c r="F7" s="137">
        <v>92472</v>
      </c>
      <c r="G7" s="136"/>
      <c r="H7" s="137">
        <v>97444.84</v>
      </c>
      <c r="I7" s="141">
        <f t="shared" si="1"/>
        <v>99.45164490708662</v>
      </c>
      <c r="J7" s="137">
        <f t="shared" si="0"/>
        <v>105.37767107881304</v>
      </c>
    </row>
    <row r="8" spans="1:10" s="120" customFormat="1" ht="12.75">
      <c r="A8" s="136"/>
      <c r="B8" s="136" t="s">
        <v>244</v>
      </c>
      <c r="C8" s="136" t="s">
        <v>159</v>
      </c>
      <c r="D8" s="136"/>
      <c r="E8" s="137">
        <v>94738.13</v>
      </c>
      <c r="F8" s="137">
        <v>88672</v>
      </c>
      <c r="G8" s="136"/>
      <c r="H8" s="137">
        <v>93230.64</v>
      </c>
      <c r="I8" s="141">
        <f t="shared" si="1"/>
        <v>98.4087821872777</v>
      </c>
      <c r="J8" s="137">
        <f t="shared" si="0"/>
        <v>105.1410140743414</v>
      </c>
    </row>
    <row r="9" spans="1:10" s="120" customFormat="1" ht="12.75">
      <c r="A9" s="136"/>
      <c r="B9" s="136" t="s">
        <v>3</v>
      </c>
      <c r="C9" s="136" t="s">
        <v>4</v>
      </c>
      <c r="D9" s="136"/>
      <c r="E9" s="137">
        <v>4000</v>
      </c>
      <c r="F9" s="137">
        <v>6500</v>
      </c>
      <c r="G9" s="136"/>
      <c r="H9" s="137">
        <v>5566.04</v>
      </c>
      <c r="I9" s="141">
        <f t="shared" si="1"/>
        <v>139.151</v>
      </c>
      <c r="J9" s="137">
        <f t="shared" si="0"/>
        <v>85.63138461538462</v>
      </c>
    </row>
    <row r="10" spans="1:10" ht="12.75">
      <c r="A10" s="138"/>
      <c r="B10" s="138" t="s">
        <v>6</v>
      </c>
      <c r="C10" s="138" t="s">
        <v>7</v>
      </c>
      <c r="D10" s="138" t="s">
        <v>245</v>
      </c>
      <c r="E10" s="139">
        <v>3000</v>
      </c>
      <c r="F10" s="139"/>
      <c r="G10" s="138"/>
      <c r="H10" s="139">
        <v>2696.04</v>
      </c>
      <c r="I10" s="142">
        <f t="shared" si="1"/>
        <v>89.86800000000001</v>
      </c>
      <c r="J10" s="139">
        <v>0</v>
      </c>
    </row>
    <row r="11" spans="1:10" ht="12.75">
      <c r="A11" s="138"/>
      <c r="B11" s="138" t="s">
        <v>31</v>
      </c>
      <c r="C11" s="138" t="s">
        <v>32</v>
      </c>
      <c r="D11" s="138" t="s">
        <v>245</v>
      </c>
      <c r="E11" s="139">
        <v>1000</v>
      </c>
      <c r="F11" s="139"/>
      <c r="G11" s="138"/>
      <c r="H11" s="139">
        <v>2870</v>
      </c>
      <c r="I11" s="142">
        <f t="shared" si="1"/>
        <v>287</v>
      </c>
      <c r="J11" s="139">
        <v>0</v>
      </c>
    </row>
    <row r="12" spans="1:10" s="120" customFormat="1" ht="12.75">
      <c r="A12" s="136"/>
      <c r="B12" s="136" t="s">
        <v>33</v>
      </c>
      <c r="C12" s="136" t="s">
        <v>34</v>
      </c>
      <c r="D12" s="136"/>
      <c r="E12" s="137">
        <v>34222.13</v>
      </c>
      <c r="F12" s="137">
        <v>24679</v>
      </c>
      <c r="G12" s="136"/>
      <c r="H12" s="137">
        <v>28240.93</v>
      </c>
      <c r="I12" s="141">
        <f t="shared" si="1"/>
        <v>82.52242043379533</v>
      </c>
      <c r="J12" s="137">
        <f>H12/F12*100</f>
        <v>114.43304023663843</v>
      </c>
    </row>
    <row r="13" spans="1:10" ht="12.75">
      <c r="A13" s="138"/>
      <c r="B13" s="138" t="s">
        <v>44</v>
      </c>
      <c r="C13" s="138" t="s">
        <v>45</v>
      </c>
      <c r="D13" s="138" t="s">
        <v>245</v>
      </c>
      <c r="E13" s="139">
        <v>30966.13</v>
      </c>
      <c r="F13" s="139"/>
      <c r="G13" s="138"/>
      <c r="H13" s="139">
        <v>25413.32</v>
      </c>
      <c r="I13" s="142">
        <f t="shared" si="1"/>
        <v>82.06811764983225</v>
      </c>
      <c r="J13" s="139">
        <v>0</v>
      </c>
    </row>
    <row r="14" spans="1:10" ht="12.75">
      <c r="A14" s="138"/>
      <c r="B14" s="138" t="s">
        <v>46</v>
      </c>
      <c r="C14" s="138" t="s">
        <v>47</v>
      </c>
      <c r="D14" s="138" t="s">
        <v>245</v>
      </c>
      <c r="E14" s="139">
        <v>2000</v>
      </c>
      <c r="F14" s="139"/>
      <c r="G14" s="138"/>
      <c r="H14" s="139">
        <v>1894.36</v>
      </c>
      <c r="I14" s="142">
        <f t="shared" si="1"/>
        <v>94.71799999999999</v>
      </c>
      <c r="J14" s="139">
        <v>0</v>
      </c>
    </row>
    <row r="15" spans="1:10" ht="12.75">
      <c r="A15" s="138"/>
      <c r="B15" s="138" t="s">
        <v>48</v>
      </c>
      <c r="C15" s="138" t="s">
        <v>49</v>
      </c>
      <c r="D15" s="138" t="s">
        <v>245</v>
      </c>
      <c r="E15" s="139">
        <v>1256</v>
      </c>
      <c r="F15" s="139"/>
      <c r="G15" s="138"/>
      <c r="H15" s="139">
        <v>933.25</v>
      </c>
      <c r="I15" s="142">
        <f t="shared" si="1"/>
        <v>74.30334394904459</v>
      </c>
      <c r="J15" s="139">
        <v>0</v>
      </c>
    </row>
    <row r="16" spans="1:10" s="120" customFormat="1" ht="12.75">
      <c r="A16" s="136"/>
      <c r="B16" s="136" t="s">
        <v>11</v>
      </c>
      <c r="C16" s="136" t="s">
        <v>12</v>
      </c>
      <c r="D16" s="136"/>
      <c r="E16" s="137">
        <v>53880.92</v>
      </c>
      <c r="F16" s="137">
        <v>54993</v>
      </c>
      <c r="G16" s="136"/>
      <c r="H16" s="137">
        <v>56784.58</v>
      </c>
      <c r="I16" s="141">
        <f t="shared" si="1"/>
        <v>105.38903196159235</v>
      </c>
      <c r="J16" s="137">
        <f>H16/F16*100</f>
        <v>103.25783281508556</v>
      </c>
    </row>
    <row r="17" spans="1:10" ht="12.75">
      <c r="A17" s="138"/>
      <c r="B17" s="138" t="s">
        <v>50</v>
      </c>
      <c r="C17" s="138" t="s">
        <v>51</v>
      </c>
      <c r="D17" s="138" t="s">
        <v>245</v>
      </c>
      <c r="E17" s="139">
        <v>14000</v>
      </c>
      <c r="F17" s="139"/>
      <c r="G17" s="138"/>
      <c r="H17" s="139">
        <v>15122.53</v>
      </c>
      <c r="I17" s="142">
        <f t="shared" si="1"/>
        <v>108.01807142857143</v>
      </c>
      <c r="J17" s="139">
        <v>0</v>
      </c>
    </row>
    <row r="18" spans="1:10" ht="12.75">
      <c r="A18" s="138"/>
      <c r="B18" s="138" t="s">
        <v>18</v>
      </c>
      <c r="C18" s="138" t="s">
        <v>19</v>
      </c>
      <c r="D18" s="138" t="s">
        <v>245</v>
      </c>
      <c r="E18" s="139">
        <v>3000</v>
      </c>
      <c r="F18" s="139"/>
      <c r="G18" s="138"/>
      <c r="H18" s="139">
        <v>461.25</v>
      </c>
      <c r="I18" s="142">
        <f t="shared" si="1"/>
        <v>15.375</v>
      </c>
      <c r="J18" s="139">
        <v>0</v>
      </c>
    </row>
    <row r="19" spans="1:10" ht="12.75">
      <c r="A19" s="138"/>
      <c r="B19" s="138" t="s">
        <v>40</v>
      </c>
      <c r="C19" s="138" t="s">
        <v>52</v>
      </c>
      <c r="D19" s="138" t="s">
        <v>245</v>
      </c>
      <c r="E19" s="139">
        <v>15000</v>
      </c>
      <c r="F19" s="139"/>
      <c r="G19" s="138"/>
      <c r="H19" s="139">
        <v>13530.66</v>
      </c>
      <c r="I19" s="142">
        <f t="shared" si="1"/>
        <v>90.20439999999999</v>
      </c>
      <c r="J19" s="139">
        <v>0</v>
      </c>
    </row>
    <row r="20" spans="1:10" ht="12.75">
      <c r="A20" s="138"/>
      <c r="B20" s="138" t="s">
        <v>246</v>
      </c>
      <c r="C20" s="138" t="s">
        <v>238</v>
      </c>
      <c r="D20" s="138" t="s">
        <v>245</v>
      </c>
      <c r="E20" s="139">
        <v>0</v>
      </c>
      <c r="F20" s="139"/>
      <c r="G20" s="138"/>
      <c r="H20" s="139">
        <v>3052.5</v>
      </c>
      <c r="I20" s="142">
        <v>0</v>
      </c>
      <c r="J20" s="139">
        <v>0</v>
      </c>
    </row>
    <row r="21" spans="1:10" ht="12.75">
      <c r="A21" s="138"/>
      <c r="B21" s="138" t="s">
        <v>14</v>
      </c>
      <c r="C21" s="138" t="s">
        <v>15</v>
      </c>
      <c r="D21" s="138" t="s">
        <v>245</v>
      </c>
      <c r="E21" s="139">
        <v>1537.5</v>
      </c>
      <c r="F21" s="139"/>
      <c r="G21" s="138"/>
      <c r="H21" s="139">
        <v>1537.5</v>
      </c>
      <c r="I21" s="142">
        <f t="shared" si="1"/>
        <v>100</v>
      </c>
      <c r="J21" s="139">
        <v>0</v>
      </c>
    </row>
    <row r="22" spans="1:10" ht="12.75">
      <c r="A22" s="138"/>
      <c r="B22" s="138" t="s">
        <v>24</v>
      </c>
      <c r="C22" s="138" t="s">
        <v>25</v>
      </c>
      <c r="D22" s="138" t="s">
        <v>245</v>
      </c>
      <c r="E22" s="139">
        <v>10000</v>
      </c>
      <c r="F22" s="139"/>
      <c r="G22" s="138"/>
      <c r="H22" s="139">
        <v>12110.07</v>
      </c>
      <c r="I22" s="142">
        <f t="shared" si="1"/>
        <v>121.10069999999999</v>
      </c>
      <c r="J22" s="139">
        <v>0</v>
      </c>
    </row>
    <row r="23" spans="1:10" ht="12.75">
      <c r="A23" s="138"/>
      <c r="B23" s="138" t="s">
        <v>16</v>
      </c>
      <c r="C23" s="138" t="s">
        <v>17</v>
      </c>
      <c r="D23" s="138" t="s">
        <v>245</v>
      </c>
      <c r="E23" s="139">
        <v>10043.42</v>
      </c>
      <c r="F23" s="139"/>
      <c r="G23" s="138"/>
      <c r="H23" s="139">
        <v>10970.07</v>
      </c>
      <c r="I23" s="142">
        <f t="shared" si="1"/>
        <v>109.22643880271859</v>
      </c>
      <c r="J23" s="139">
        <v>0</v>
      </c>
    </row>
    <row r="24" spans="1:10" s="120" customFormat="1" ht="12.75">
      <c r="A24" s="136"/>
      <c r="B24" s="136" t="s">
        <v>8</v>
      </c>
      <c r="C24" s="136" t="s">
        <v>9</v>
      </c>
      <c r="D24" s="136"/>
      <c r="E24" s="137">
        <v>2635.08</v>
      </c>
      <c r="F24" s="137">
        <v>2500</v>
      </c>
      <c r="G24" s="136"/>
      <c r="H24" s="137">
        <v>2639.09</v>
      </c>
      <c r="I24" s="141">
        <f t="shared" si="1"/>
        <v>100.15217754299681</v>
      </c>
      <c r="J24" s="137">
        <f>H24/F24*100</f>
        <v>105.56360000000001</v>
      </c>
    </row>
    <row r="25" spans="1:10" ht="12.75">
      <c r="A25" s="138"/>
      <c r="B25" s="138" t="s">
        <v>37</v>
      </c>
      <c r="C25" s="138" t="s">
        <v>55</v>
      </c>
      <c r="D25" s="138" t="s">
        <v>245</v>
      </c>
      <c r="E25" s="139">
        <v>1000</v>
      </c>
      <c r="F25" s="139"/>
      <c r="G25" s="138"/>
      <c r="H25" s="139">
        <v>1000</v>
      </c>
      <c r="I25" s="142">
        <f t="shared" si="1"/>
        <v>100</v>
      </c>
      <c r="J25" s="139">
        <v>0</v>
      </c>
    </row>
    <row r="26" spans="1:10" ht="12.75">
      <c r="A26" s="138"/>
      <c r="B26" s="138" t="s">
        <v>53</v>
      </c>
      <c r="C26" s="138" t="s">
        <v>54</v>
      </c>
      <c r="D26" s="138" t="s">
        <v>245</v>
      </c>
      <c r="E26" s="139">
        <v>135.08</v>
      </c>
      <c r="F26" s="139"/>
      <c r="G26" s="138"/>
      <c r="H26" s="139">
        <v>0</v>
      </c>
      <c r="I26" s="142">
        <f t="shared" si="1"/>
        <v>0</v>
      </c>
      <c r="J26" s="139">
        <v>0</v>
      </c>
    </row>
    <row r="27" spans="1:10" ht="12.75">
      <c r="A27" s="138"/>
      <c r="B27" s="138" t="s">
        <v>13</v>
      </c>
      <c r="C27" s="138" t="s">
        <v>26</v>
      </c>
      <c r="D27" s="138" t="s">
        <v>245</v>
      </c>
      <c r="E27" s="139">
        <v>1500</v>
      </c>
      <c r="F27" s="139"/>
      <c r="G27" s="138"/>
      <c r="H27" s="139">
        <v>1639.09</v>
      </c>
      <c r="I27" s="142">
        <f t="shared" si="1"/>
        <v>109.27266666666667</v>
      </c>
      <c r="J27" s="139">
        <v>0</v>
      </c>
    </row>
    <row r="28" spans="1:10" s="120" customFormat="1" ht="12.75">
      <c r="A28" s="136"/>
      <c r="B28" s="136" t="s">
        <v>247</v>
      </c>
      <c r="C28" s="136" t="s">
        <v>161</v>
      </c>
      <c r="D28" s="136"/>
      <c r="E28" s="137">
        <v>3244</v>
      </c>
      <c r="F28" s="137">
        <v>3800</v>
      </c>
      <c r="G28" s="136"/>
      <c r="H28" s="137">
        <v>4214.2</v>
      </c>
      <c r="I28" s="141">
        <f t="shared" si="1"/>
        <v>129.9075215782984</v>
      </c>
      <c r="J28" s="137">
        <f>H28/F28*100</f>
        <v>110.9</v>
      </c>
    </row>
    <row r="29" spans="1:10" s="120" customFormat="1" ht="12.75">
      <c r="A29" s="136"/>
      <c r="B29" s="136" t="s">
        <v>27</v>
      </c>
      <c r="C29" s="136" t="s">
        <v>28</v>
      </c>
      <c r="D29" s="136"/>
      <c r="E29" s="137">
        <v>3244</v>
      </c>
      <c r="F29" s="137">
        <v>3800</v>
      </c>
      <c r="G29" s="136"/>
      <c r="H29" s="137">
        <v>4214.2</v>
      </c>
      <c r="I29" s="141">
        <f t="shared" si="1"/>
        <v>129.9075215782984</v>
      </c>
      <c r="J29" s="137">
        <f>H29/F29*100</f>
        <v>110.9</v>
      </c>
    </row>
    <row r="30" spans="1:10" ht="12.75">
      <c r="A30" s="138"/>
      <c r="B30" s="138" t="s">
        <v>29</v>
      </c>
      <c r="C30" s="138" t="s">
        <v>30</v>
      </c>
      <c r="D30" s="138" t="s">
        <v>245</v>
      </c>
      <c r="E30" s="139">
        <v>3244</v>
      </c>
      <c r="F30" s="139"/>
      <c r="G30" s="138"/>
      <c r="H30" s="139">
        <v>4128.12</v>
      </c>
      <c r="I30" s="142">
        <f t="shared" si="1"/>
        <v>127.25400739827373</v>
      </c>
      <c r="J30" s="139">
        <v>0</v>
      </c>
    </row>
    <row r="31" spans="1:10" ht="12.75">
      <c r="A31" s="138"/>
      <c r="B31" s="138" t="s">
        <v>248</v>
      </c>
      <c r="C31" s="138" t="s">
        <v>337</v>
      </c>
      <c r="D31" s="138" t="s">
        <v>245</v>
      </c>
      <c r="E31" s="139"/>
      <c r="F31" s="139"/>
      <c r="G31" s="138"/>
      <c r="H31" s="139">
        <v>83.08</v>
      </c>
      <c r="I31" s="142">
        <v>0</v>
      </c>
      <c r="J31" s="139">
        <v>0</v>
      </c>
    </row>
    <row r="32" spans="1:10" ht="12.75">
      <c r="A32" s="138"/>
      <c r="B32" s="138" t="s">
        <v>249</v>
      </c>
      <c r="C32" s="138" t="s">
        <v>250</v>
      </c>
      <c r="D32" s="138" t="s">
        <v>245</v>
      </c>
      <c r="E32" s="139"/>
      <c r="F32" s="139"/>
      <c r="G32" s="138"/>
      <c r="H32" s="139">
        <v>3</v>
      </c>
      <c r="I32" s="142">
        <v>0</v>
      </c>
      <c r="J32" s="139">
        <v>0</v>
      </c>
    </row>
    <row r="33" spans="1:10" s="120" customFormat="1" ht="12.75">
      <c r="A33" s="136" t="s">
        <v>239</v>
      </c>
      <c r="B33" s="136" t="s">
        <v>336</v>
      </c>
      <c r="C33" s="136" t="s">
        <v>251</v>
      </c>
      <c r="D33" s="136"/>
      <c r="E33" s="137">
        <v>78753.87</v>
      </c>
      <c r="F33" s="137">
        <v>26280</v>
      </c>
      <c r="G33" s="136"/>
      <c r="H33" s="137">
        <v>26280</v>
      </c>
      <c r="I33" s="141">
        <f t="shared" si="1"/>
        <v>33.369788684670354</v>
      </c>
      <c r="J33" s="137">
        <f>H33/F33*100</f>
        <v>100</v>
      </c>
    </row>
    <row r="34" spans="1:10" s="120" customFormat="1" ht="12.75">
      <c r="A34" s="136"/>
      <c r="B34" s="136" t="s">
        <v>243</v>
      </c>
      <c r="C34" s="136" t="s">
        <v>160</v>
      </c>
      <c r="D34" s="136"/>
      <c r="E34" s="137">
        <v>78753.87</v>
      </c>
      <c r="F34" s="137">
        <v>26280</v>
      </c>
      <c r="G34" s="136"/>
      <c r="H34" s="137">
        <v>26280</v>
      </c>
      <c r="I34" s="141">
        <f t="shared" si="1"/>
        <v>33.369788684670354</v>
      </c>
      <c r="J34" s="137">
        <f>H34/F34*100</f>
        <v>100</v>
      </c>
    </row>
    <row r="35" spans="1:10" s="120" customFormat="1" ht="12.75">
      <c r="A35" s="136"/>
      <c r="B35" s="136" t="s">
        <v>244</v>
      </c>
      <c r="C35" s="136" t="s">
        <v>159</v>
      </c>
      <c r="D35" s="136"/>
      <c r="E35" s="137">
        <v>62033.87</v>
      </c>
      <c r="F35" s="137">
        <v>5000</v>
      </c>
      <c r="G35" s="136"/>
      <c r="H35" s="137">
        <v>5000</v>
      </c>
      <c r="I35" s="141">
        <f t="shared" si="1"/>
        <v>8.060112967319306</v>
      </c>
      <c r="J35" s="137">
        <f>H35/F35*100</f>
        <v>100</v>
      </c>
    </row>
    <row r="36" spans="1:10" s="120" customFormat="1" ht="12.75">
      <c r="A36" s="136"/>
      <c r="B36" s="135">
        <v>322</v>
      </c>
      <c r="C36" s="136" t="s">
        <v>381</v>
      </c>
      <c r="D36" s="136"/>
      <c r="E36" s="137">
        <v>57033.87</v>
      </c>
      <c r="F36" s="137"/>
      <c r="G36" s="136"/>
      <c r="H36" s="137"/>
      <c r="I36" s="141"/>
      <c r="J36" s="137"/>
    </row>
    <row r="37" spans="1:10" s="120" customFormat="1" ht="12.75">
      <c r="A37" s="136"/>
      <c r="B37" s="143">
        <v>3223</v>
      </c>
      <c r="C37" s="138" t="s">
        <v>43</v>
      </c>
      <c r="D37" s="143">
        <v>48005</v>
      </c>
      <c r="E37" s="139">
        <v>57033.87</v>
      </c>
      <c r="F37" s="137"/>
      <c r="G37" s="136"/>
      <c r="H37" s="137"/>
      <c r="I37" s="141"/>
      <c r="J37" s="137"/>
    </row>
    <row r="38" spans="1:10" s="120" customFormat="1" ht="12.75">
      <c r="A38" s="136"/>
      <c r="B38" s="136" t="s">
        <v>11</v>
      </c>
      <c r="C38" s="136" t="s">
        <v>12</v>
      </c>
      <c r="D38" s="136"/>
      <c r="E38" s="137">
        <v>5000</v>
      </c>
      <c r="F38" s="137">
        <v>5000</v>
      </c>
      <c r="G38" s="136"/>
      <c r="H38" s="137">
        <v>5000</v>
      </c>
      <c r="I38" s="141">
        <f t="shared" si="1"/>
        <v>100</v>
      </c>
      <c r="J38" s="137">
        <f aca="true" t="shared" si="2" ref="J38:J46">H38/F38*100</f>
        <v>100</v>
      </c>
    </row>
    <row r="39" spans="1:10" ht="12.75">
      <c r="A39" s="138"/>
      <c r="B39" s="138" t="s">
        <v>41</v>
      </c>
      <c r="C39" s="138" t="s">
        <v>58</v>
      </c>
      <c r="D39" s="138" t="s">
        <v>245</v>
      </c>
      <c r="E39" s="139">
        <v>5000</v>
      </c>
      <c r="F39" s="139">
        <v>5000</v>
      </c>
      <c r="G39" s="138"/>
      <c r="H39" s="139">
        <v>5000</v>
      </c>
      <c r="I39" s="142">
        <f t="shared" si="1"/>
        <v>100</v>
      </c>
      <c r="J39" s="139">
        <f t="shared" si="2"/>
        <v>100</v>
      </c>
    </row>
    <row r="40" spans="1:10" s="120" customFormat="1" ht="12.75">
      <c r="A40" s="136"/>
      <c r="B40" s="136" t="s">
        <v>252</v>
      </c>
      <c r="C40" s="136" t="s">
        <v>348</v>
      </c>
      <c r="D40" s="136"/>
      <c r="E40" s="137">
        <v>16720</v>
      </c>
      <c r="F40" s="137">
        <v>21280</v>
      </c>
      <c r="G40" s="136"/>
      <c r="H40" s="137">
        <v>21280</v>
      </c>
      <c r="I40" s="141">
        <f t="shared" si="1"/>
        <v>127.27272727272727</v>
      </c>
      <c r="J40" s="137">
        <f t="shared" si="2"/>
        <v>100</v>
      </c>
    </row>
    <row r="41" spans="1:10" s="120" customFormat="1" ht="12.75">
      <c r="A41" s="136"/>
      <c r="B41" s="136" t="s">
        <v>10</v>
      </c>
      <c r="C41" s="136" t="s">
        <v>347</v>
      </c>
      <c r="D41" s="136"/>
      <c r="E41" s="137">
        <v>16720</v>
      </c>
      <c r="F41" s="137">
        <v>21280</v>
      </c>
      <c r="G41" s="136"/>
      <c r="H41" s="137">
        <v>21280</v>
      </c>
      <c r="I41" s="141">
        <f t="shared" si="1"/>
        <v>127.27272727272727</v>
      </c>
      <c r="J41" s="137">
        <f t="shared" si="2"/>
        <v>100</v>
      </c>
    </row>
    <row r="42" spans="1:10" ht="12.75">
      <c r="A42" s="138"/>
      <c r="B42" s="138" t="s">
        <v>63</v>
      </c>
      <c r="C42" s="138" t="s">
        <v>64</v>
      </c>
      <c r="D42" s="138" t="s">
        <v>245</v>
      </c>
      <c r="E42" s="139">
        <v>16720</v>
      </c>
      <c r="F42" s="139">
        <v>21280</v>
      </c>
      <c r="G42" s="138"/>
      <c r="H42" s="139">
        <v>21280</v>
      </c>
      <c r="I42" s="142">
        <f t="shared" si="1"/>
        <v>127.27272727272727</v>
      </c>
      <c r="J42" s="139">
        <f t="shared" si="2"/>
        <v>100</v>
      </c>
    </row>
    <row r="43" spans="1:10" s="120" customFormat="1" ht="12.75">
      <c r="A43" s="136" t="s">
        <v>240</v>
      </c>
      <c r="B43" s="136" t="s">
        <v>336</v>
      </c>
      <c r="C43" s="136" t="s">
        <v>253</v>
      </c>
      <c r="D43" s="136"/>
      <c r="E43" s="137">
        <v>8302.25</v>
      </c>
      <c r="F43" s="137">
        <v>7690</v>
      </c>
      <c r="G43" s="136"/>
      <c r="H43" s="137">
        <v>4107.61</v>
      </c>
      <c r="I43" s="141">
        <f t="shared" si="1"/>
        <v>49.47586497636183</v>
      </c>
      <c r="J43" s="137">
        <f t="shared" si="2"/>
        <v>53.4149544863459</v>
      </c>
    </row>
    <row r="44" spans="1:10" s="120" customFormat="1" ht="12.75">
      <c r="A44" s="136"/>
      <c r="B44" s="136" t="s">
        <v>243</v>
      </c>
      <c r="C44" s="136" t="s">
        <v>160</v>
      </c>
      <c r="D44" s="136"/>
      <c r="E44" s="137">
        <v>4668.51</v>
      </c>
      <c r="F44" s="137">
        <v>7690</v>
      </c>
      <c r="G44" s="136"/>
      <c r="H44" s="137">
        <v>3725.7</v>
      </c>
      <c r="I44" s="141">
        <f t="shared" si="1"/>
        <v>79.80490563370324</v>
      </c>
      <c r="J44" s="137">
        <f t="shared" si="2"/>
        <v>48.44863459037711</v>
      </c>
    </row>
    <row r="45" spans="1:10" s="120" customFormat="1" ht="12.75">
      <c r="A45" s="136"/>
      <c r="B45" s="136" t="s">
        <v>244</v>
      </c>
      <c r="C45" s="136" t="s">
        <v>159</v>
      </c>
      <c r="D45" s="136"/>
      <c r="E45" s="137">
        <v>4668.51</v>
      </c>
      <c r="F45" s="137">
        <v>7690</v>
      </c>
      <c r="G45" s="136"/>
      <c r="H45" s="137">
        <v>3725.7</v>
      </c>
      <c r="I45" s="141">
        <f t="shared" si="1"/>
        <v>79.80490563370324</v>
      </c>
      <c r="J45" s="137">
        <f t="shared" si="2"/>
        <v>48.44863459037711</v>
      </c>
    </row>
    <row r="46" spans="1:10" s="120" customFormat="1" ht="12.75">
      <c r="A46" s="136"/>
      <c r="B46" s="136" t="s">
        <v>33</v>
      </c>
      <c r="C46" s="136" t="s">
        <v>34</v>
      </c>
      <c r="D46" s="136"/>
      <c r="E46" s="137">
        <v>4668.51</v>
      </c>
      <c r="F46" s="137">
        <v>1815</v>
      </c>
      <c r="G46" s="136"/>
      <c r="H46" s="137">
        <v>2725.7</v>
      </c>
      <c r="I46" s="141">
        <f t="shared" si="1"/>
        <v>58.38479514877337</v>
      </c>
      <c r="J46" s="137">
        <f t="shared" si="2"/>
        <v>150.1763085399449</v>
      </c>
    </row>
    <row r="47" spans="1:10" ht="12.75">
      <c r="A47" s="138"/>
      <c r="B47" s="138" t="s">
        <v>44</v>
      </c>
      <c r="C47" s="138" t="s">
        <v>45</v>
      </c>
      <c r="D47" s="138" t="s">
        <v>254</v>
      </c>
      <c r="E47" s="139">
        <v>399</v>
      </c>
      <c r="F47" s="139"/>
      <c r="G47" s="138"/>
      <c r="H47" s="139">
        <v>1.07</v>
      </c>
      <c r="I47" s="142">
        <f t="shared" si="1"/>
        <v>0.26817042606516295</v>
      </c>
      <c r="J47" s="139">
        <v>0</v>
      </c>
    </row>
    <row r="48" spans="1:10" ht="12.75">
      <c r="A48" s="138"/>
      <c r="B48" s="138" t="s">
        <v>44</v>
      </c>
      <c r="C48" s="138" t="s">
        <v>45</v>
      </c>
      <c r="D48" s="138" t="s">
        <v>255</v>
      </c>
      <c r="E48" s="139"/>
      <c r="F48" s="139"/>
      <c r="G48" s="138"/>
      <c r="H48" s="139">
        <v>1049.75</v>
      </c>
      <c r="I48" s="142">
        <v>0</v>
      </c>
      <c r="J48" s="139">
        <v>0</v>
      </c>
    </row>
    <row r="49" spans="1:10" ht="12.75">
      <c r="A49" s="138"/>
      <c r="B49" s="138" t="s">
        <v>44</v>
      </c>
      <c r="C49" s="138" t="s">
        <v>45</v>
      </c>
      <c r="D49" s="138" t="s">
        <v>256</v>
      </c>
      <c r="E49" s="139"/>
      <c r="F49" s="139"/>
      <c r="G49" s="138"/>
      <c r="H49" s="139">
        <v>1246.15</v>
      </c>
      <c r="I49" s="142">
        <v>0</v>
      </c>
      <c r="J49" s="139">
        <v>0</v>
      </c>
    </row>
    <row r="50" spans="1:10" ht="12.75">
      <c r="A50" s="138"/>
      <c r="B50" s="138" t="s">
        <v>56</v>
      </c>
      <c r="C50" s="138" t="s">
        <v>57</v>
      </c>
      <c r="D50" s="138" t="s">
        <v>256</v>
      </c>
      <c r="E50" s="139"/>
      <c r="F50" s="139"/>
      <c r="G50" s="138"/>
      <c r="H50" s="139">
        <v>428.73</v>
      </c>
      <c r="I50" s="142">
        <v>0</v>
      </c>
      <c r="J50" s="139">
        <v>0</v>
      </c>
    </row>
    <row r="51" spans="1:10" ht="12.75">
      <c r="A51" s="138"/>
      <c r="B51" s="143">
        <v>3225</v>
      </c>
      <c r="C51" s="138" t="s">
        <v>49</v>
      </c>
      <c r="D51" s="143">
        <v>32300</v>
      </c>
      <c r="E51" s="139">
        <v>1050.01</v>
      </c>
      <c r="F51" s="139"/>
      <c r="G51" s="138"/>
      <c r="H51" s="139">
        <v>0</v>
      </c>
      <c r="I51" s="142"/>
      <c r="J51" s="139"/>
    </row>
    <row r="52" spans="1:10" ht="12.75">
      <c r="A52" s="138"/>
      <c r="B52" s="143">
        <v>3225</v>
      </c>
      <c r="C52" s="138" t="s">
        <v>49</v>
      </c>
      <c r="D52" s="143">
        <v>55368</v>
      </c>
      <c r="E52" s="139">
        <v>3219.5</v>
      </c>
      <c r="F52" s="139"/>
      <c r="G52" s="138"/>
      <c r="H52" s="139">
        <v>0</v>
      </c>
      <c r="I52" s="142"/>
      <c r="J52" s="139"/>
    </row>
    <row r="53" spans="1:10" s="120" customFormat="1" ht="12.75">
      <c r="A53" s="136"/>
      <c r="B53" s="136" t="s">
        <v>11</v>
      </c>
      <c r="C53" s="136" t="s">
        <v>12</v>
      </c>
      <c r="D53" s="136"/>
      <c r="E53" s="137"/>
      <c r="F53" s="137">
        <v>5375</v>
      </c>
      <c r="G53" s="136"/>
      <c r="H53" s="137">
        <v>1000</v>
      </c>
      <c r="I53" s="141">
        <v>0</v>
      </c>
      <c r="J53" s="137">
        <f>H53/F53*100</f>
        <v>18.6046511627907</v>
      </c>
    </row>
    <row r="54" spans="1:10" ht="12.75">
      <c r="A54" s="138"/>
      <c r="B54" s="138" t="s">
        <v>18</v>
      </c>
      <c r="C54" s="138" t="s">
        <v>19</v>
      </c>
      <c r="D54" s="138" t="s">
        <v>257</v>
      </c>
      <c r="E54" s="139"/>
      <c r="F54" s="139"/>
      <c r="G54" s="138"/>
      <c r="H54" s="139">
        <v>0</v>
      </c>
      <c r="I54" s="142">
        <v>0</v>
      </c>
      <c r="J54" s="139">
        <v>0</v>
      </c>
    </row>
    <row r="55" spans="1:10" ht="12.75">
      <c r="A55" s="138"/>
      <c r="B55" s="138" t="s">
        <v>18</v>
      </c>
      <c r="C55" s="138" t="s">
        <v>19</v>
      </c>
      <c r="D55" s="138" t="s">
        <v>256</v>
      </c>
      <c r="E55" s="139"/>
      <c r="F55" s="139"/>
      <c r="G55" s="138"/>
      <c r="H55" s="139">
        <v>0</v>
      </c>
      <c r="I55" s="142">
        <v>0</v>
      </c>
      <c r="J55" s="139">
        <v>0</v>
      </c>
    </row>
    <row r="56" spans="1:10" ht="12.75">
      <c r="A56" s="138"/>
      <c r="B56" s="138" t="s">
        <v>18</v>
      </c>
      <c r="C56" s="138" t="s">
        <v>19</v>
      </c>
      <c r="D56" s="138" t="s">
        <v>254</v>
      </c>
      <c r="E56" s="139"/>
      <c r="F56" s="139"/>
      <c r="G56" s="138"/>
      <c r="H56" s="139">
        <v>0</v>
      </c>
      <c r="I56" s="142">
        <v>0</v>
      </c>
      <c r="J56" s="139">
        <v>0</v>
      </c>
    </row>
    <row r="57" spans="1:10" ht="12.75">
      <c r="A57" s="138"/>
      <c r="B57" s="138" t="s">
        <v>14</v>
      </c>
      <c r="C57" s="138" t="s">
        <v>15</v>
      </c>
      <c r="D57" s="138" t="s">
        <v>255</v>
      </c>
      <c r="E57" s="139"/>
      <c r="F57" s="139"/>
      <c r="G57" s="138"/>
      <c r="H57" s="139">
        <v>0</v>
      </c>
      <c r="I57" s="142">
        <v>0</v>
      </c>
      <c r="J57" s="139">
        <v>0</v>
      </c>
    </row>
    <row r="58" spans="1:10" ht="12.75">
      <c r="A58" s="138"/>
      <c r="B58" s="138" t="s">
        <v>16</v>
      </c>
      <c r="C58" s="138" t="s">
        <v>17</v>
      </c>
      <c r="D58" s="138" t="s">
        <v>255</v>
      </c>
      <c r="E58" s="139"/>
      <c r="F58" s="139"/>
      <c r="G58" s="138"/>
      <c r="H58" s="139">
        <v>1000</v>
      </c>
      <c r="I58" s="142">
        <v>0</v>
      </c>
      <c r="J58" s="139">
        <v>0</v>
      </c>
    </row>
    <row r="59" spans="1:10" s="120" customFormat="1" ht="12.75">
      <c r="A59" s="136"/>
      <c r="B59" s="136" t="s">
        <v>8</v>
      </c>
      <c r="C59" s="136" t="s">
        <v>9</v>
      </c>
      <c r="D59" s="136"/>
      <c r="E59" s="137"/>
      <c r="F59" s="137">
        <v>500</v>
      </c>
      <c r="G59" s="136"/>
      <c r="H59" s="137">
        <v>0</v>
      </c>
      <c r="I59" s="141">
        <v>0</v>
      </c>
      <c r="J59" s="137">
        <f>H59/F59*100</f>
        <v>0</v>
      </c>
    </row>
    <row r="60" spans="1:10" ht="12.75">
      <c r="A60" s="138"/>
      <c r="B60" s="138" t="s">
        <v>13</v>
      </c>
      <c r="C60" s="138" t="s">
        <v>26</v>
      </c>
      <c r="D60" s="138" t="s">
        <v>256</v>
      </c>
      <c r="E60" s="139"/>
      <c r="F60" s="139"/>
      <c r="G60" s="138"/>
      <c r="H60" s="139">
        <v>0</v>
      </c>
      <c r="I60" s="142">
        <v>0</v>
      </c>
      <c r="J60" s="139">
        <v>0</v>
      </c>
    </row>
    <row r="61" spans="1:10" s="120" customFormat="1" ht="12.75">
      <c r="A61" s="136"/>
      <c r="B61" s="136" t="s">
        <v>258</v>
      </c>
      <c r="C61" s="136" t="s">
        <v>162</v>
      </c>
      <c r="D61" s="136"/>
      <c r="E61" s="137"/>
      <c r="F61" s="137">
        <v>0</v>
      </c>
      <c r="G61" s="136"/>
      <c r="H61" s="137">
        <v>381.91</v>
      </c>
      <c r="I61" s="141">
        <v>0</v>
      </c>
      <c r="J61" s="137">
        <v>0</v>
      </c>
    </row>
    <row r="62" spans="1:10" s="120" customFormat="1" ht="12.75">
      <c r="A62" s="136"/>
      <c r="B62" s="136" t="s">
        <v>259</v>
      </c>
      <c r="C62" s="136" t="s">
        <v>340</v>
      </c>
      <c r="D62" s="136"/>
      <c r="E62" s="137"/>
      <c r="F62" s="137">
        <v>0</v>
      </c>
      <c r="G62" s="136"/>
      <c r="H62" s="137">
        <v>381.91</v>
      </c>
      <c r="I62" s="141">
        <v>0</v>
      </c>
      <c r="J62" s="137">
        <v>0</v>
      </c>
    </row>
    <row r="63" spans="1:10" s="120" customFormat="1" ht="12.75">
      <c r="A63" s="136"/>
      <c r="B63" s="135">
        <v>422</v>
      </c>
      <c r="C63" s="136" t="s">
        <v>21</v>
      </c>
      <c r="D63" s="136"/>
      <c r="E63" s="137">
        <v>3633.74</v>
      </c>
      <c r="F63" s="137"/>
      <c r="G63" s="136"/>
      <c r="H63" s="137">
        <v>0</v>
      </c>
      <c r="I63" s="141"/>
      <c r="J63" s="137"/>
    </row>
    <row r="64" spans="1:10" ht="12.75">
      <c r="A64" s="138"/>
      <c r="B64" s="143">
        <v>4221</v>
      </c>
      <c r="C64" s="138" t="s">
        <v>23</v>
      </c>
      <c r="D64" s="143">
        <v>55368</v>
      </c>
      <c r="E64" s="139">
        <v>1633.75</v>
      </c>
      <c r="F64" s="139"/>
      <c r="G64" s="138"/>
      <c r="H64" s="139">
        <v>0</v>
      </c>
      <c r="I64" s="142"/>
      <c r="J64" s="139"/>
    </row>
    <row r="65" spans="1:10" s="120" customFormat="1" ht="12.75">
      <c r="A65" s="136"/>
      <c r="B65" s="143">
        <v>4227</v>
      </c>
      <c r="C65" s="138" t="s">
        <v>39</v>
      </c>
      <c r="D65" s="143">
        <v>32300</v>
      </c>
      <c r="E65" s="139">
        <v>1999.99</v>
      </c>
      <c r="F65" s="137"/>
      <c r="G65" s="136"/>
      <c r="H65" s="137">
        <v>0</v>
      </c>
      <c r="I65" s="141"/>
      <c r="J65" s="137"/>
    </row>
    <row r="66" spans="1:10" s="120" customFormat="1" ht="12.75">
      <c r="A66" s="136"/>
      <c r="B66" s="136" t="s">
        <v>59</v>
      </c>
      <c r="C66" s="136" t="s">
        <v>60</v>
      </c>
      <c r="D66" s="136"/>
      <c r="E66" s="137"/>
      <c r="F66" s="137">
        <v>0</v>
      </c>
      <c r="G66" s="136"/>
      <c r="H66" s="137">
        <v>381.91</v>
      </c>
      <c r="I66" s="141">
        <v>0</v>
      </c>
      <c r="J66" s="137">
        <v>0</v>
      </c>
    </row>
    <row r="67" spans="1:10" ht="12.75">
      <c r="A67" s="138"/>
      <c r="B67" s="138" t="s">
        <v>61</v>
      </c>
      <c r="C67" s="138" t="s">
        <v>62</v>
      </c>
      <c r="D67" s="138" t="s">
        <v>254</v>
      </c>
      <c r="E67" s="139"/>
      <c r="F67" s="139">
        <v>0</v>
      </c>
      <c r="G67" s="138"/>
      <c r="H67" s="139">
        <v>381.91</v>
      </c>
      <c r="I67" s="142">
        <v>0</v>
      </c>
      <c r="J67" s="139">
        <v>0</v>
      </c>
    </row>
    <row r="68" spans="1:10" s="120" customFormat="1" ht="12.75">
      <c r="A68" s="136" t="s">
        <v>260</v>
      </c>
      <c r="B68" s="136" t="s">
        <v>336</v>
      </c>
      <c r="C68" s="136" t="s">
        <v>261</v>
      </c>
      <c r="D68" s="136"/>
      <c r="E68" s="137">
        <v>2885803.89</v>
      </c>
      <c r="F68" s="137">
        <v>3299302.61</v>
      </c>
      <c r="G68" s="136"/>
      <c r="H68" s="137">
        <v>3212025.82</v>
      </c>
      <c r="I68" s="141">
        <f t="shared" si="1"/>
        <v>111.30436933467436</v>
      </c>
      <c r="J68" s="137">
        <f>H68/F68*100</f>
        <v>97.35468975366281</v>
      </c>
    </row>
    <row r="69" spans="1:10" s="120" customFormat="1" ht="12.75">
      <c r="A69" s="136"/>
      <c r="B69" s="136" t="s">
        <v>243</v>
      </c>
      <c r="C69" s="136" t="s">
        <v>160</v>
      </c>
      <c r="D69" s="136"/>
      <c r="E69" s="137">
        <v>2885803.89</v>
      </c>
      <c r="F69" s="137">
        <v>3299302.61</v>
      </c>
      <c r="G69" s="136"/>
      <c r="H69" s="137">
        <v>3212025.82</v>
      </c>
      <c r="I69" s="141">
        <f t="shared" si="1"/>
        <v>111.30436933467436</v>
      </c>
      <c r="J69" s="137">
        <f>H69/F69*100</f>
        <v>97.35468975366281</v>
      </c>
    </row>
    <row r="70" spans="1:10" s="120" customFormat="1" ht="12.75">
      <c r="A70" s="136"/>
      <c r="B70" s="136" t="s">
        <v>262</v>
      </c>
      <c r="C70" s="136" t="s">
        <v>263</v>
      </c>
      <c r="D70" s="136"/>
      <c r="E70" s="137">
        <v>2724602.41</v>
      </c>
      <c r="F70" s="137">
        <v>3093500</v>
      </c>
      <c r="G70" s="136"/>
      <c r="H70" s="137">
        <v>3016958.35</v>
      </c>
      <c r="I70" s="141">
        <f t="shared" si="1"/>
        <v>110.73022393751755</v>
      </c>
      <c r="J70" s="137">
        <f>H70/F70*100</f>
        <v>97.52572652335543</v>
      </c>
    </row>
    <row r="71" spans="1:10" s="120" customFormat="1" ht="12.75">
      <c r="A71" s="136"/>
      <c r="B71" s="136" t="s">
        <v>264</v>
      </c>
      <c r="C71" s="136" t="s">
        <v>265</v>
      </c>
      <c r="D71" s="136"/>
      <c r="E71" s="137">
        <v>2243340.76</v>
      </c>
      <c r="F71" s="137">
        <v>2517500</v>
      </c>
      <c r="G71" s="136"/>
      <c r="H71" s="137">
        <v>2468046.06</v>
      </c>
      <c r="I71" s="141">
        <f t="shared" si="1"/>
        <v>110.01654782040337</v>
      </c>
      <c r="J71" s="137">
        <f>H71/F71*100</f>
        <v>98.03559324726912</v>
      </c>
    </row>
    <row r="72" spans="1:10" ht="12.75">
      <c r="A72" s="138"/>
      <c r="B72" s="138" t="s">
        <v>266</v>
      </c>
      <c r="C72" s="138" t="s">
        <v>267</v>
      </c>
      <c r="D72" s="138" t="s">
        <v>268</v>
      </c>
      <c r="E72" s="139">
        <v>2212118.09</v>
      </c>
      <c r="F72" s="139"/>
      <c r="G72" s="138"/>
      <c r="H72" s="139">
        <v>2431960.37</v>
      </c>
      <c r="I72" s="142">
        <f t="shared" si="1"/>
        <v>109.93808969755318</v>
      </c>
      <c r="J72" s="139">
        <v>0</v>
      </c>
    </row>
    <row r="73" spans="1:10" ht="12.75">
      <c r="A73" s="138"/>
      <c r="B73" s="138" t="s">
        <v>266</v>
      </c>
      <c r="C73" s="138" t="s">
        <v>269</v>
      </c>
      <c r="D73" s="138" t="s">
        <v>268</v>
      </c>
      <c r="E73" s="139"/>
      <c r="F73" s="139"/>
      <c r="G73" s="138"/>
      <c r="H73" s="139">
        <v>8950.42</v>
      </c>
      <c r="I73" s="142">
        <v>0</v>
      </c>
      <c r="J73" s="139">
        <v>0</v>
      </c>
    </row>
    <row r="74" spans="1:10" ht="12.75">
      <c r="A74" s="138"/>
      <c r="B74" s="143">
        <v>3113</v>
      </c>
      <c r="C74" s="138" t="s">
        <v>389</v>
      </c>
      <c r="D74" s="143">
        <v>53082</v>
      </c>
      <c r="E74" s="139">
        <v>10394.73</v>
      </c>
      <c r="F74" s="139"/>
      <c r="G74" s="138"/>
      <c r="H74" s="139">
        <v>15010.96</v>
      </c>
      <c r="I74" s="142">
        <f t="shared" si="1"/>
        <v>144.40933049728085</v>
      </c>
      <c r="J74" s="139">
        <v>0</v>
      </c>
    </row>
    <row r="75" spans="1:10" ht="12.75">
      <c r="A75" s="138"/>
      <c r="B75" s="143">
        <v>3114</v>
      </c>
      <c r="C75" s="138" t="s">
        <v>390</v>
      </c>
      <c r="D75" s="143">
        <v>53082</v>
      </c>
      <c r="E75" s="139">
        <v>20827.94</v>
      </c>
      <c r="F75" s="139"/>
      <c r="G75" s="138"/>
      <c r="H75" s="139">
        <v>12124.31</v>
      </c>
      <c r="I75" s="142">
        <f t="shared" si="1"/>
        <v>58.211757859874766</v>
      </c>
      <c r="J75" s="139">
        <v>0</v>
      </c>
    </row>
    <row r="76" spans="1:10" s="120" customFormat="1" ht="12" customHeight="1">
      <c r="A76" s="136"/>
      <c r="B76" s="136" t="s">
        <v>270</v>
      </c>
      <c r="C76" s="136" t="s">
        <v>271</v>
      </c>
      <c r="D76" s="136"/>
      <c r="E76" s="137">
        <v>110183</v>
      </c>
      <c r="F76" s="137">
        <v>145000</v>
      </c>
      <c r="G76" s="136"/>
      <c r="H76" s="137">
        <v>137805.53</v>
      </c>
      <c r="I76" s="141">
        <f t="shared" si="1"/>
        <v>125.06968407104544</v>
      </c>
      <c r="J76" s="137">
        <f>H76/F76*100</f>
        <v>95.03829655172413</v>
      </c>
    </row>
    <row r="77" spans="1:10" ht="12.75">
      <c r="A77" s="138"/>
      <c r="B77" s="138" t="s">
        <v>2</v>
      </c>
      <c r="C77" s="138" t="s">
        <v>271</v>
      </c>
      <c r="D77" s="138" t="s">
        <v>268</v>
      </c>
      <c r="E77" s="139">
        <v>110183</v>
      </c>
      <c r="F77" s="139"/>
      <c r="G77" s="138"/>
      <c r="H77" s="139">
        <v>137805.53</v>
      </c>
      <c r="I77" s="142">
        <f aca="true" t="shared" si="3" ref="I77:I161">H77/E77*100</f>
        <v>125.06968407104544</v>
      </c>
      <c r="J77" s="139">
        <v>0</v>
      </c>
    </row>
    <row r="78" spans="1:10" s="120" customFormat="1" ht="12.75">
      <c r="A78" s="136"/>
      <c r="B78" s="136" t="s">
        <v>272</v>
      </c>
      <c r="C78" s="136" t="s">
        <v>273</v>
      </c>
      <c r="D78" s="136"/>
      <c r="E78" s="137">
        <v>371078.65</v>
      </c>
      <c r="F78" s="137">
        <v>431000</v>
      </c>
      <c r="G78" s="136"/>
      <c r="H78" s="137">
        <v>411106.76</v>
      </c>
      <c r="I78" s="141">
        <f t="shared" si="3"/>
        <v>110.78696120081281</v>
      </c>
      <c r="J78" s="137">
        <f>H78/F78*100</f>
        <v>95.38439907192576</v>
      </c>
    </row>
    <row r="79" spans="1:10" ht="12.75">
      <c r="A79" s="138"/>
      <c r="B79" s="138" t="s">
        <v>274</v>
      </c>
      <c r="C79" s="138" t="s">
        <v>275</v>
      </c>
      <c r="D79" s="138" t="s">
        <v>268</v>
      </c>
      <c r="E79" s="139">
        <v>371078.65</v>
      </c>
      <c r="F79" s="139"/>
      <c r="G79" s="138"/>
      <c r="H79" s="139">
        <v>410954.62</v>
      </c>
      <c r="I79" s="142">
        <f t="shared" si="3"/>
        <v>110.74596180621008</v>
      </c>
      <c r="J79" s="139">
        <v>0</v>
      </c>
    </row>
    <row r="80" spans="1:10" ht="12.75">
      <c r="A80" s="138"/>
      <c r="B80" s="138" t="s">
        <v>276</v>
      </c>
      <c r="C80" s="138" t="s">
        <v>338</v>
      </c>
      <c r="D80" s="138" t="s">
        <v>268</v>
      </c>
      <c r="E80" s="139"/>
      <c r="F80" s="139"/>
      <c r="G80" s="138"/>
      <c r="H80" s="139">
        <v>152.14</v>
      </c>
      <c r="I80" s="142">
        <v>0</v>
      </c>
      <c r="J80" s="139">
        <v>0</v>
      </c>
    </row>
    <row r="81" spans="1:10" s="120" customFormat="1" ht="12.75">
      <c r="A81" s="136"/>
      <c r="B81" s="136" t="s">
        <v>244</v>
      </c>
      <c r="C81" s="136" t="s">
        <v>159</v>
      </c>
      <c r="D81" s="136"/>
      <c r="E81" s="137">
        <v>161201.48</v>
      </c>
      <c r="F81" s="137">
        <v>198802.61</v>
      </c>
      <c r="G81" s="136"/>
      <c r="H81" s="137">
        <v>191802.78</v>
      </c>
      <c r="I81" s="141">
        <f t="shared" si="3"/>
        <v>118.98326243654833</v>
      </c>
      <c r="J81" s="137">
        <f>H81/F81*100</f>
        <v>96.47900497885819</v>
      </c>
    </row>
    <row r="82" spans="1:10" s="120" customFormat="1" ht="12.75">
      <c r="A82" s="136"/>
      <c r="B82" s="136" t="s">
        <v>3</v>
      </c>
      <c r="C82" s="136" t="s">
        <v>4</v>
      </c>
      <c r="D82" s="136"/>
      <c r="E82" s="137">
        <v>150326.48</v>
      </c>
      <c r="F82" s="137">
        <v>180000</v>
      </c>
      <c r="G82" s="136"/>
      <c r="H82" s="137">
        <v>167110.17</v>
      </c>
      <c r="I82" s="141">
        <f t="shared" si="3"/>
        <v>111.16482605060665</v>
      </c>
      <c r="J82" s="137">
        <f>H82/F82*100</f>
        <v>92.83898333333333</v>
      </c>
    </row>
    <row r="83" spans="1:10" ht="12.75">
      <c r="A83" s="138"/>
      <c r="B83" s="138" t="s">
        <v>5</v>
      </c>
      <c r="C83" s="138" t="s">
        <v>339</v>
      </c>
      <c r="D83" s="138" t="s">
        <v>268</v>
      </c>
      <c r="E83" s="139">
        <v>150326.48</v>
      </c>
      <c r="F83" s="139"/>
      <c r="G83" s="138"/>
      <c r="H83" s="139">
        <v>167110.17</v>
      </c>
      <c r="I83" s="142">
        <f t="shared" si="3"/>
        <v>111.16482605060665</v>
      </c>
      <c r="J83" s="139">
        <v>0</v>
      </c>
    </row>
    <row r="84" spans="1:10" s="120" customFormat="1" ht="12.75">
      <c r="A84" s="136"/>
      <c r="B84" s="136" t="s">
        <v>11</v>
      </c>
      <c r="C84" s="136" t="s">
        <v>12</v>
      </c>
      <c r="D84" s="136"/>
      <c r="E84" s="137"/>
      <c r="F84" s="137">
        <v>7802.61</v>
      </c>
      <c r="G84" s="136"/>
      <c r="H84" s="137">
        <v>9842.61</v>
      </c>
      <c r="I84" s="141">
        <v>0</v>
      </c>
      <c r="J84" s="137">
        <f>H84/F84*100</f>
        <v>126.1450976019563</v>
      </c>
    </row>
    <row r="85" spans="1:10" ht="12.75">
      <c r="A85" s="138"/>
      <c r="B85" s="138" t="s">
        <v>41</v>
      </c>
      <c r="C85" s="138" t="s">
        <v>58</v>
      </c>
      <c r="D85" s="138" t="s">
        <v>268</v>
      </c>
      <c r="E85" s="139"/>
      <c r="F85" s="139"/>
      <c r="G85" s="138"/>
      <c r="H85" s="139">
        <v>2040</v>
      </c>
      <c r="I85" s="142">
        <v>0</v>
      </c>
      <c r="J85" s="139">
        <v>0</v>
      </c>
    </row>
    <row r="86" spans="1:10" ht="12.75">
      <c r="A86" s="138"/>
      <c r="B86" s="138" t="s">
        <v>14</v>
      </c>
      <c r="C86" s="138" t="s">
        <v>15</v>
      </c>
      <c r="D86" s="138" t="s">
        <v>268</v>
      </c>
      <c r="E86" s="139"/>
      <c r="F86" s="139"/>
      <c r="G86" s="138"/>
      <c r="H86" s="139">
        <v>7802.61</v>
      </c>
      <c r="I86" s="142">
        <v>0</v>
      </c>
      <c r="J86" s="139">
        <v>0</v>
      </c>
    </row>
    <row r="87" spans="1:10" s="120" customFormat="1" ht="12.75">
      <c r="A87" s="136"/>
      <c r="B87" s="136" t="s">
        <v>8</v>
      </c>
      <c r="C87" s="136" t="s">
        <v>9</v>
      </c>
      <c r="D87" s="136"/>
      <c r="E87" s="137">
        <v>10875</v>
      </c>
      <c r="F87" s="137">
        <v>11000</v>
      </c>
      <c r="G87" s="136"/>
      <c r="H87" s="137">
        <v>14850</v>
      </c>
      <c r="I87" s="141">
        <f t="shared" si="3"/>
        <v>136.55172413793105</v>
      </c>
      <c r="J87" s="137">
        <f>H87/F87*100</f>
        <v>135</v>
      </c>
    </row>
    <row r="88" spans="1:10" s="120" customFormat="1" ht="12.75">
      <c r="A88" s="136"/>
      <c r="B88" s="143">
        <v>3295</v>
      </c>
      <c r="C88" s="138" t="s">
        <v>54</v>
      </c>
      <c r="D88" s="143">
        <v>53082</v>
      </c>
      <c r="E88" s="139">
        <v>10875</v>
      </c>
      <c r="F88" s="137"/>
      <c r="G88" s="136"/>
      <c r="H88" s="139">
        <v>10162.5</v>
      </c>
      <c r="I88" s="141">
        <f t="shared" si="3"/>
        <v>93.44827586206897</v>
      </c>
      <c r="J88" s="137">
        <v>0</v>
      </c>
    </row>
    <row r="89" spans="1:10" ht="12.75">
      <c r="A89" s="138"/>
      <c r="B89" s="138" t="s">
        <v>277</v>
      </c>
      <c r="C89" s="138" t="s">
        <v>278</v>
      </c>
      <c r="D89" s="138" t="s">
        <v>268</v>
      </c>
      <c r="E89" s="139"/>
      <c r="F89" s="139"/>
      <c r="G89" s="138"/>
      <c r="H89" s="139">
        <v>4687.5</v>
      </c>
      <c r="I89" s="142">
        <v>0</v>
      </c>
      <c r="J89" s="139">
        <v>0</v>
      </c>
    </row>
    <row r="90" spans="1:10" s="120" customFormat="1" ht="12.75">
      <c r="A90" s="136"/>
      <c r="B90" s="136" t="s">
        <v>247</v>
      </c>
      <c r="C90" s="136" t="s">
        <v>161</v>
      </c>
      <c r="D90" s="136"/>
      <c r="E90" s="137"/>
      <c r="F90" s="137">
        <v>7000</v>
      </c>
      <c r="G90" s="136"/>
      <c r="H90" s="137">
        <v>3264.69</v>
      </c>
      <c r="I90" s="141">
        <v>0</v>
      </c>
      <c r="J90" s="137">
        <f>H90/F90*100</f>
        <v>46.63842857142857</v>
      </c>
    </row>
    <row r="91" spans="1:10" s="120" customFormat="1" ht="12.75">
      <c r="A91" s="136"/>
      <c r="B91" s="136" t="s">
        <v>27</v>
      </c>
      <c r="C91" s="136" t="s">
        <v>28</v>
      </c>
      <c r="D91" s="136"/>
      <c r="E91" s="137"/>
      <c r="F91" s="137">
        <v>7000</v>
      </c>
      <c r="G91" s="136"/>
      <c r="H91" s="137">
        <v>3264.69</v>
      </c>
      <c r="I91" s="141">
        <v>0</v>
      </c>
      <c r="J91" s="137">
        <f>H91/F91*100</f>
        <v>46.63842857142857</v>
      </c>
    </row>
    <row r="92" spans="1:10" ht="12.75">
      <c r="A92" s="138"/>
      <c r="B92" s="138" t="s">
        <v>279</v>
      </c>
      <c r="C92" s="138" t="s">
        <v>280</v>
      </c>
      <c r="D92" s="138" t="s">
        <v>268</v>
      </c>
      <c r="E92" s="139"/>
      <c r="F92" s="139"/>
      <c r="G92" s="138"/>
      <c r="H92" s="139">
        <v>3264.69</v>
      </c>
      <c r="I92" s="142">
        <v>0</v>
      </c>
      <c r="J92" s="139">
        <v>0</v>
      </c>
    </row>
    <row r="93" spans="1:10" s="120" customFormat="1" ht="12.75">
      <c r="A93" s="153" t="s">
        <v>281</v>
      </c>
      <c r="B93" s="153" t="s">
        <v>343</v>
      </c>
      <c r="C93" s="153" t="s">
        <v>282</v>
      </c>
      <c r="D93" s="153"/>
      <c r="E93" s="154">
        <v>4850.59</v>
      </c>
      <c r="F93" s="154">
        <v>94382.3</v>
      </c>
      <c r="G93" s="153"/>
      <c r="H93" s="154">
        <v>88468.2</v>
      </c>
      <c r="I93" s="155">
        <f t="shared" si="3"/>
        <v>1823.8647257343948</v>
      </c>
      <c r="J93" s="154">
        <f>H93/F93*100</f>
        <v>93.73388866344644</v>
      </c>
    </row>
    <row r="94" spans="1:10" s="120" customFormat="1" ht="12.75">
      <c r="A94" s="136" t="s">
        <v>283</v>
      </c>
      <c r="B94" s="136" t="s">
        <v>336</v>
      </c>
      <c r="C94" s="136" t="s">
        <v>284</v>
      </c>
      <c r="D94" s="136"/>
      <c r="E94" s="137">
        <v>4850.59</v>
      </c>
      <c r="F94" s="137">
        <v>94382.3</v>
      </c>
      <c r="G94" s="136"/>
      <c r="H94" s="137">
        <v>88468.2</v>
      </c>
      <c r="I94" s="141">
        <f t="shared" si="3"/>
        <v>1823.8647257343948</v>
      </c>
      <c r="J94" s="137">
        <f>H94/F94*100</f>
        <v>93.73388866344644</v>
      </c>
    </row>
    <row r="95" spans="1:10" s="120" customFormat="1" ht="12.75">
      <c r="A95" s="136"/>
      <c r="B95" s="136" t="s">
        <v>243</v>
      </c>
      <c r="C95" s="136" t="s">
        <v>160</v>
      </c>
      <c r="D95" s="136"/>
      <c r="E95" s="137">
        <v>4850.59</v>
      </c>
      <c r="F95" s="137">
        <v>94382.3</v>
      </c>
      <c r="G95" s="136"/>
      <c r="H95" s="137">
        <v>88468.2</v>
      </c>
      <c r="I95" s="141">
        <f t="shared" si="3"/>
        <v>1823.8647257343948</v>
      </c>
      <c r="J95" s="137">
        <f>H95/F95*100</f>
        <v>93.73388866344644</v>
      </c>
    </row>
    <row r="96" spans="1:10" s="120" customFormat="1" ht="12.75">
      <c r="A96" s="136"/>
      <c r="B96" s="136" t="s">
        <v>244</v>
      </c>
      <c r="C96" s="136" t="s">
        <v>159</v>
      </c>
      <c r="D96" s="136"/>
      <c r="E96" s="137">
        <v>4850.59</v>
      </c>
      <c r="F96" s="137">
        <v>94382.3</v>
      </c>
      <c r="G96" s="136"/>
      <c r="H96" s="137">
        <v>88468.2</v>
      </c>
      <c r="I96" s="141">
        <f t="shared" si="3"/>
        <v>1823.8647257343948</v>
      </c>
      <c r="J96" s="137">
        <f>H96/F96*100</f>
        <v>93.73388866344644</v>
      </c>
    </row>
    <row r="97" spans="1:10" s="120" customFormat="1" ht="12.75">
      <c r="A97" s="136"/>
      <c r="B97" s="136" t="s">
        <v>33</v>
      </c>
      <c r="C97" s="136" t="s">
        <v>34</v>
      </c>
      <c r="D97" s="136"/>
      <c r="E97" s="137"/>
      <c r="F97" s="137">
        <v>90000</v>
      </c>
      <c r="G97" s="136"/>
      <c r="H97" s="137">
        <v>83498.19</v>
      </c>
      <c r="I97" s="141">
        <v>0</v>
      </c>
      <c r="J97" s="137">
        <f>H97/F97*100</f>
        <v>92.77576666666667</v>
      </c>
    </row>
    <row r="98" spans="1:10" ht="12.75">
      <c r="A98" s="138"/>
      <c r="B98" s="138" t="s">
        <v>42</v>
      </c>
      <c r="C98" s="138" t="s">
        <v>43</v>
      </c>
      <c r="D98" s="138" t="s">
        <v>1</v>
      </c>
      <c r="E98" s="139"/>
      <c r="F98" s="139"/>
      <c r="G98" s="138"/>
      <c r="H98" s="139">
        <v>83498.19</v>
      </c>
      <c r="I98" s="142">
        <v>0</v>
      </c>
      <c r="J98" s="139">
        <v>0</v>
      </c>
    </row>
    <row r="99" spans="1:10" s="120" customFormat="1" ht="12.75">
      <c r="A99" s="136"/>
      <c r="B99" s="136" t="s">
        <v>8</v>
      </c>
      <c r="C99" s="136" t="s">
        <v>9</v>
      </c>
      <c r="D99" s="136"/>
      <c r="E99" s="137">
        <v>4850.59</v>
      </c>
      <c r="F99" s="137">
        <v>4382.3</v>
      </c>
      <c r="G99" s="136"/>
      <c r="H99" s="137">
        <v>4970.01</v>
      </c>
      <c r="I99" s="141">
        <f t="shared" si="3"/>
        <v>102.4619685440328</v>
      </c>
      <c r="J99" s="137">
        <f>H99/F99*100</f>
        <v>113.4109942267759</v>
      </c>
    </row>
    <row r="100" spans="1:10" ht="12.75">
      <c r="A100" s="138"/>
      <c r="B100" s="138" t="s">
        <v>285</v>
      </c>
      <c r="C100" s="138" t="s">
        <v>286</v>
      </c>
      <c r="D100" s="138" t="s">
        <v>1</v>
      </c>
      <c r="E100" s="139">
        <v>4850.59</v>
      </c>
      <c r="F100" s="139"/>
      <c r="G100" s="138"/>
      <c r="H100" s="139">
        <v>4970.01</v>
      </c>
      <c r="I100" s="142">
        <f t="shared" si="3"/>
        <v>102.4619685440328</v>
      </c>
      <c r="J100" s="139">
        <v>0</v>
      </c>
    </row>
    <row r="101" spans="1:10" s="120" customFormat="1" ht="12.75">
      <c r="A101" s="153" t="s">
        <v>287</v>
      </c>
      <c r="B101" s="153" t="s">
        <v>343</v>
      </c>
      <c r="C101" s="153" t="s">
        <v>288</v>
      </c>
      <c r="D101" s="153"/>
      <c r="E101" s="154">
        <v>288256.87</v>
      </c>
      <c r="F101" s="154">
        <v>424319.55</v>
      </c>
      <c r="G101" s="153"/>
      <c r="H101" s="154">
        <v>347144.2</v>
      </c>
      <c r="I101" s="155">
        <f t="shared" si="3"/>
        <v>120.42876896567982</v>
      </c>
      <c r="J101" s="154">
        <f>H101/F101*100</f>
        <v>81.81197401816627</v>
      </c>
    </row>
    <row r="102" spans="1:10" s="120" customFormat="1" ht="12.75">
      <c r="A102" s="136" t="s">
        <v>289</v>
      </c>
      <c r="B102" s="136" t="s">
        <v>336</v>
      </c>
      <c r="C102" s="136" t="s">
        <v>290</v>
      </c>
      <c r="D102" s="136"/>
      <c r="E102" s="137">
        <v>2340</v>
      </c>
      <c r="F102" s="137">
        <v>600</v>
      </c>
      <c r="G102" s="136"/>
      <c r="H102" s="137">
        <v>600</v>
      </c>
      <c r="I102" s="141">
        <f t="shared" si="3"/>
        <v>25.64102564102564</v>
      </c>
      <c r="J102" s="137">
        <f>H102/F102*100</f>
        <v>100</v>
      </c>
    </row>
    <row r="103" spans="1:10" s="120" customFormat="1" ht="12.75">
      <c r="A103" s="136"/>
      <c r="B103" s="136" t="s">
        <v>243</v>
      </c>
      <c r="C103" s="136" t="s">
        <v>160</v>
      </c>
      <c r="D103" s="136"/>
      <c r="E103" s="137">
        <v>2340</v>
      </c>
      <c r="F103" s="137">
        <v>600</v>
      </c>
      <c r="G103" s="136"/>
      <c r="H103" s="137">
        <v>600</v>
      </c>
      <c r="I103" s="141">
        <f t="shared" si="3"/>
        <v>25.64102564102564</v>
      </c>
      <c r="J103" s="137">
        <f>H103/F103*100</f>
        <v>100</v>
      </c>
    </row>
    <row r="104" spans="1:10" s="120" customFormat="1" ht="12.75">
      <c r="A104" s="136"/>
      <c r="B104" s="135">
        <v>31</v>
      </c>
      <c r="C104" s="136" t="s">
        <v>263</v>
      </c>
      <c r="D104" s="136"/>
      <c r="E104" s="137">
        <v>600</v>
      </c>
      <c r="F104" s="137"/>
      <c r="G104" s="136"/>
      <c r="H104" s="137"/>
      <c r="I104" s="141"/>
      <c r="J104" s="137"/>
    </row>
    <row r="105" spans="1:10" ht="12.75">
      <c r="A105" s="138"/>
      <c r="B105" s="143">
        <v>3121</v>
      </c>
      <c r="C105" s="138" t="s">
        <v>271</v>
      </c>
      <c r="D105" s="143">
        <v>11001</v>
      </c>
      <c r="E105" s="139">
        <v>600</v>
      </c>
      <c r="F105" s="139"/>
      <c r="G105" s="138"/>
      <c r="H105" s="139"/>
      <c r="I105" s="142"/>
      <c r="J105" s="139"/>
    </row>
    <row r="106" spans="1:10" s="120" customFormat="1" ht="12.75">
      <c r="A106" s="136"/>
      <c r="B106" s="136" t="s">
        <v>244</v>
      </c>
      <c r="C106" s="136" t="s">
        <v>159</v>
      </c>
      <c r="D106" s="136"/>
      <c r="E106" s="137">
        <v>468</v>
      </c>
      <c r="F106" s="137">
        <v>600</v>
      </c>
      <c r="G106" s="136"/>
      <c r="H106" s="137">
        <v>600</v>
      </c>
      <c r="I106" s="141">
        <f t="shared" si="3"/>
        <v>128.2051282051282</v>
      </c>
      <c r="J106" s="137">
        <f>H106/F106*100</f>
        <v>100</v>
      </c>
    </row>
    <row r="107" spans="1:10" s="120" customFormat="1" ht="12.75">
      <c r="A107" s="136"/>
      <c r="B107" s="135">
        <v>321</v>
      </c>
      <c r="C107" s="136" t="s">
        <v>4</v>
      </c>
      <c r="D107" s="136"/>
      <c r="E107" s="137">
        <v>68</v>
      </c>
      <c r="F107" s="137"/>
      <c r="G107" s="136"/>
      <c r="H107" s="137"/>
      <c r="I107" s="141"/>
      <c r="J107" s="137"/>
    </row>
    <row r="108" spans="1:10" ht="12.75">
      <c r="A108" s="138"/>
      <c r="B108" s="143">
        <v>3212</v>
      </c>
      <c r="C108" s="138" t="s">
        <v>365</v>
      </c>
      <c r="D108" s="143">
        <v>11001</v>
      </c>
      <c r="E108" s="139">
        <v>68</v>
      </c>
      <c r="F108" s="139"/>
      <c r="G108" s="138"/>
      <c r="H108" s="139"/>
      <c r="I108" s="142"/>
      <c r="J108" s="139"/>
    </row>
    <row r="109" spans="1:10" s="120" customFormat="1" ht="12.75">
      <c r="A109" s="136"/>
      <c r="B109" s="135">
        <v>322</v>
      </c>
      <c r="C109" s="136" t="s">
        <v>34</v>
      </c>
      <c r="D109" s="136"/>
      <c r="E109" s="137">
        <v>400</v>
      </c>
      <c r="F109" s="137"/>
      <c r="G109" s="136"/>
      <c r="H109" s="137"/>
      <c r="I109" s="141"/>
      <c r="J109" s="137"/>
    </row>
    <row r="110" spans="1:10" ht="12.75">
      <c r="A110" s="138"/>
      <c r="B110" s="143">
        <v>3221</v>
      </c>
      <c r="C110" s="138" t="s">
        <v>357</v>
      </c>
      <c r="D110" s="143">
        <v>11001</v>
      </c>
      <c r="E110" s="139">
        <v>400</v>
      </c>
      <c r="F110" s="139"/>
      <c r="G110" s="138"/>
      <c r="H110" s="139"/>
      <c r="I110" s="142"/>
      <c r="J110" s="139"/>
    </row>
    <row r="111" spans="1:10" s="120" customFormat="1" ht="12.75">
      <c r="A111" s="136"/>
      <c r="B111" s="136" t="s">
        <v>8</v>
      </c>
      <c r="C111" s="136" t="s">
        <v>9</v>
      </c>
      <c r="D111" s="136"/>
      <c r="E111" s="137"/>
      <c r="F111" s="137">
        <v>600</v>
      </c>
      <c r="G111" s="136"/>
      <c r="H111" s="137">
        <v>600</v>
      </c>
      <c r="I111" s="141" t="e">
        <f t="shared" si="3"/>
        <v>#DIV/0!</v>
      </c>
      <c r="J111" s="137">
        <f>H111/F111*100</f>
        <v>100</v>
      </c>
    </row>
    <row r="112" spans="1:10" ht="12.75">
      <c r="A112" s="138"/>
      <c r="B112" s="138" t="s">
        <v>13</v>
      </c>
      <c r="C112" s="138" t="s">
        <v>361</v>
      </c>
      <c r="D112" s="138" t="s">
        <v>1</v>
      </c>
      <c r="E112" s="139"/>
      <c r="F112" s="139"/>
      <c r="G112" s="138"/>
      <c r="H112" s="139">
        <v>600</v>
      </c>
      <c r="I112" s="142">
        <v>0</v>
      </c>
      <c r="J112" s="139">
        <v>0</v>
      </c>
    </row>
    <row r="113" spans="1:10" s="146" customFormat="1" ht="12.75">
      <c r="A113" s="135"/>
      <c r="B113" s="135">
        <v>36</v>
      </c>
      <c r="C113" s="135" t="s">
        <v>364</v>
      </c>
      <c r="D113" s="135"/>
      <c r="E113" s="147">
        <v>324</v>
      </c>
      <c r="F113" s="144"/>
      <c r="G113" s="135"/>
      <c r="H113" s="144"/>
      <c r="I113" s="145"/>
      <c r="J113" s="144"/>
    </row>
    <row r="114" spans="1:10" s="120" customFormat="1" ht="12.75">
      <c r="A114" s="136"/>
      <c r="B114" s="135">
        <v>369</v>
      </c>
      <c r="C114" s="136" t="s">
        <v>360</v>
      </c>
      <c r="D114" s="136"/>
      <c r="E114" s="137">
        <v>324</v>
      </c>
      <c r="F114" s="137"/>
      <c r="G114" s="136"/>
      <c r="H114" s="137"/>
      <c r="I114" s="141"/>
      <c r="J114" s="137"/>
    </row>
    <row r="115" spans="1:10" ht="12.75">
      <c r="A115" s="138"/>
      <c r="B115" s="143">
        <v>3691</v>
      </c>
      <c r="C115" s="138" t="s">
        <v>362</v>
      </c>
      <c r="D115" s="143">
        <v>11001</v>
      </c>
      <c r="E115" s="139">
        <v>324</v>
      </c>
      <c r="F115" s="139"/>
      <c r="G115" s="138"/>
      <c r="H115" s="139"/>
      <c r="I115" s="142"/>
      <c r="J115" s="139"/>
    </row>
    <row r="116" spans="1:10" s="120" customFormat="1" ht="12.75">
      <c r="A116" s="136"/>
      <c r="B116" s="135">
        <v>38</v>
      </c>
      <c r="C116" s="136" t="s">
        <v>363</v>
      </c>
      <c r="D116" s="135"/>
      <c r="E116" s="137">
        <v>948</v>
      </c>
      <c r="F116" s="137"/>
      <c r="G116" s="136"/>
      <c r="H116" s="137"/>
      <c r="I116" s="141"/>
      <c r="J116" s="137"/>
    </row>
    <row r="117" spans="1:10" s="120" customFormat="1" ht="12.75">
      <c r="A117" s="136"/>
      <c r="B117" s="135">
        <v>381</v>
      </c>
      <c r="C117" s="136" t="s">
        <v>358</v>
      </c>
      <c r="D117" s="135"/>
      <c r="E117" s="137">
        <v>948</v>
      </c>
      <c r="F117" s="137"/>
      <c r="G117" s="136"/>
      <c r="H117" s="137"/>
      <c r="I117" s="141"/>
      <c r="J117" s="137"/>
    </row>
    <row r="118" spans="1:10" ht="12.75">
      <c r="A118" s="138"/>
      <c r="B118" s="143">
        <v>3811</v>
      </c>
      <c r="C118" s="138" t="s">
        <v>359</v>
      </c>
      <c r="D118" s="143">
        <v>11001</v>
      </c>
      <c r="E118" s="139">
        <v>948</v>
      </c>
      <c r="F118" s="139"/>
      <c r="G118" s="138"/>
      <c r="H118" s="139"/>
      <c r="I118" s="142"/>
      <c r="J118" s="139"/>
    </row>
    <row r="119" spans="1:10" s="120" customFormat="1" ht="12.75">
      <c r="A119" s="136" t="s">
        <v>355</v>
      </c>
      <c r="B119" s="135" t="s">
        <v>336</v>
      </c>
      <c r="C119" s="136" t="s">
        <v>380</v>
      </c>
      <c r="D119" s="135"/>
      <c r="E119" s="137">
        <v>18500.89</v>
      </c>
      <c r="F119" s="137"/>
      <c r="G119" s="136"/>
      <c r="H119" s="137"/>
      <c r="I119" s="141"/>
      <c r="J119" s="137"/>
    </row>
    <row r="120" spans="1:10" ht="12.75">
      <c r="A120" s="138"/>
      <c r="B120" s="135">
        <v>3</v>
      </c>
      <c r="C120" s="136" t="s">
        <v>160</v>
      </c>
      <c r="D120" s="143"/>
      <c r="E120" s="137">
        <v>18500.89</v>
      </c>
      <c r="F120" s="139"/>
      <c r="G120" s="138"/>
      <c r="H120" s="139"/>
      <c r="I120" s="142"/>
      <c r="J120" s="139"/>
    </row>
    <row r="121" spans="1:10" ht="12.75">
      <c r="A121" s="138"/>
      <c r="B121" s="135">
        <v>32</v>
      </c>
      <c r="C121" s="136" t="s">
        <v>159</v>
      </c>
      <c r="D121" s="143"/>
      <c r="E121" s="137">
        <v>18500.89</v>
      </c>
      <c r="F121" s="139"/>
      <c r="G121" s="138"/>
      <c r="H121" s="139"/>
      <c r="I121" s="142"/>
      <c r="J121" s="139"/>
    </row>
    <row r="122" spans="1:10" ht="12.75">
      <c r="A122" s="138"/>
      <c r="B122" s="136" t="s">
        <v>11</v>
      </c>
      <c r="C122" s="136" t="s">
        <v>12</v>
      </c>
      <c r="D122" s="143"/>
      <c r="E122" s="137">
        <v>18500.89</v>
      </c>
      <c r="F122" s="139"/>
      <c r="G122" s="138"/>
      <c r="H122" s="139"/>
      <c r="I122" s="142"/>
      <c r="J122" s="139"/>
    </row>
    <row r="123" spans="1:10" ht="12.75">
      <c r="A123" s="138"/>
      <c r="B123" s="138" t="s">
        <v>14</v>
      </c>
      <c r="C123" s="138" t="s">
        <v>15</v>
      </c>
      <c r="D123" s="143">
        <v>11001</v>
      </c>
      <c r="E123" s="139">
        <v>18500.89</v>
      </c>
      <c r="F123" s="139"/>
      <c r="G123" s="138"/>
      <c r="H123" s="139"/>
      <c r="I123" s="142"/>
      <c r="J123" s="139"/>
    </row>
    <row r="124" spans="1:10" s="120" customFormat="1" ht="12.75">
      <c r="A124" s="136" t="s">
        <v>291</v>
      </c>
      <c r="B124" s="136" t="s">
        <v>336</v>
      </c>
      <c r="C124" s="136" t="s">
        <v>292</v>
      </c>
      <c r="D124" s="136"/>
      <c r="E124" s="137">
        <v>86417.08</v>
      </c>
      <c r="F124" s="137">
        <v>156770.68</v>
      </c>
      <c r="G124" s="136"/>
      <c r="H124" s="137">
        <v>88611.09</v>
      </c>
      <c r="I124" s="141">
        <f t="shared" si="3"/>
        <v>102.53886153061408</v>
      </c>
      <c r="J124" s="137">
        <f>H124/F124*100</f>
        <v>56.52274392124854</v>
      </c>
    </row>
    <row r="125" spans="1:10" s="120" customFormat="1" ht="12.75">
      <c r="A125" s="136"/>
      <c r="B125" s="136" t="s">
        <v>243</v>
      </c>
      <c r="C125" s="136" t="s">
        <v>160</v>
      </c>
      <c r="D125" s="136"/>
      <c r="E125" s="137">
        <v>86417.08</v>
      </c>
      <c r="F125" s="137">
        <v>156770.68</v>
      </c>
      <c r="G125" s="136"/>
      <c r="H125" s="137">
        <v>88611.09</v>
      </c>
      <c r="I125" s="141">
        <f t="shared" si="3"/>
        <v>102.53886153061408</v>
      </c>
      <c r="J125" s="137">
        <f>H125/F125*100</f>
        <v>56.52274392124854</v>
      </c>
    </row>
    <row r="126" spans="1:10" s="120" customFormat="1" ht="12.75">
      <c r="A126" s="136"/>
      <c r="B126" s="136" t="s">
        <v>244</v>
      </c>
      <c r="C126" s="136" t="s">
        <v>159</v>
      </c>
      <c r="D126" s="136"/>
      <c r="E126" s="137">
        <v>86417.08</v>
      </c>
      <c r="F126" s="137">
        <v>156770.68</v>
      </c>
      <c r="G126" s="136"/>
      <c r="H126" s="137">
        <v>88611.09</v>
      </c>
      <c r="I126" s="141">
        <f t="shared" si="3"/>
        <v>102.53886153061408</v>
      </c>
      <c r="J126" s="137">
        <f>H126/F126*100</f>
        <v>56.52274392124854</v>
      </c>
    </row>
    <row r="127" spans="1:10" s="120" customFormat="1" ht="12.75">
      <c r="A127" s="136"/>
      <c r="B127" s="136" t="s">
        <v>33</v>
      </c>
      <c r="C127" s="136" t="s">
        <v>34</v>
      </c>
      <c r="D127" s="136"/>
      <c r="E127" s="137">
        <v>84674.58</v>
      </c>
      <c r="F127" s="137">
        <v>154770.68</v>
      </c>
      <c r="G127" s="136"/>
      <c r="H127" s="137">
        <v>87198.59</v>
      </c>
      <c r="I127" s="141">
        <f t="shared" si="3"/>
        <v>102.98083557072263</v>
      </c>
      <c r="J127" s="137">
        <f>H127/F127*100</f>
        <v>56.34050971411381</v>
      </c>
    </row>
    <row r="128" spans="1:10" ht="12.75">
      <c r="A128" s="138"/>
      <c r="B128" s="138" t="s">
        <v>44</v>
      </c>
      <c r="C128" s="138" t="s">
        <v>341</v>
      </c>
      <c r="D128" s="138" t="s">
        <v>293</v>
      </c>
      <c r="E128" s="139">
        <v>8000</v>
      </c>
      <c r="F128" s="139"/>
      <c r="G128" s="138"/>
      <c r="H128" s="139">
        <v>4628.75</v>
      </c>
      <c r="I128" s="142">
        <f t="shared" si="3"/>
        <v>57.859375</v>
      </c>
      <c r="J128" s="139">
        <v>0</v>
      </c>
    </row>
    <row r="129" spans="1:10" ht="12.75">
      <c r="A129" s="138"/>
      <c r="B129" s="138" t="s">
        <v>56</v>
      </c>
      <c r="C129" s="138" t="s">
        <v>57</v>
      </c>
      <c r="D129" s="138" t="s">
        <v>255</v>
      </c>
      <c r="E129" s="139">
        <v>6604</v>
      </c>
      <c r="F129" s="139"/>
      <c r="G129" s="138"/>
      <c r="H129" s="139">
        <v>6649</v>
      </c>
      <c r="I129" s="142">
        <f t="shared" si="3"/>
        <v>100.68140520896426</v>
      </c>
      <c r="J129" s="139">
        <v>0</v>
      </c>
    </row>
    <row r="130" spans="1:10" ht="12.75">
      <c r="A130" s="138"/>
      <c r="B130" s="138" t="s">
        <v>56</v>
      </c>
      <c r="C130" s="138" t="s">
        <v>57</v>
      </c>
      <c r="D130" s="138" t="s">
        <v>294</v>
      </c>
      <c r="E130" s="139">
        <v>152</v>
      </c>
      <c r="F130" s="139"/>
      <c r="G130" s="138"/>
      <c r="H130" s="139">
        <v>0</v>
      </c>
      <c r="I130" s="142">
        <f t="shared" si="3"/>
        <v>0</v>
      </c>
      <c r="J130" s="139">
        <v>0</v>
      </c>
    </row>
    <row r="131" spans="1:10" ht="12.75">
      <c r="A131" s="138"/>
      <c r="B131" s="138" t="s">
        <v>56</v>
      </c>
      <c r="C131" s="138" t="s">
        <v>57</v>
      </c>
      <c r="D131" s="138" t="s">
        <v>293</v>
      </c>
      <c r="E131" s="139">
        <v>68443.68</v>
      </c>
      <c r="F131" s="139"/>
      <c r="G131" s="138"/>
      <c r="H131" s="139">
        <v>72844.16</v>
      </c>
      <c r="I131" s="142">
        <f t="shared" si="3"/>
        <v>106.42934453553639</v>
      </c>
      <c r="J131" s="139">
        <v>0</v>
      </c>
    </row>
    <row r="132" spans="1:10" ht="12.75">
      <c r="A132" s="138"/>
      <c r="B132" s="138" t="s">
        <v>56</v>
      </c>
      <c r="C132" s="138" t="s">
        <v>57</v>
      </c>
      <c r="D132" s="143">
        <v>47300</v>
      </c>
      <c r="E132" s="139"/>
      <c r="F132" s="139"/>
      <c r="G132" s="138"/>
      <c r="H132" s="139">
        <v>770.68</v>
      </c>
      <c r="I132" s="142">
        <v>0</v>
      </c>
      <c r="J132" s="139">
        <v>0</v>
      </c>
    </row>
    <row r="133" spans="1:10" ht="12.75">
      <c r="A133" s="138"/>
      <c r="B133" s="138" t="s">
        <v>42</v>
      </c>
      <c r="C133" s="138" t="s">
        <v>43</v>
      </c>
      <c r="D133" s="138" t="s">
        <v>293</v>
      </c>
      <c r="E133" s="139">
        <v>1255</v>
      </c>
      <c r="F133" s="139"/>
      <c r="G133" s="138"/>
      <c r="H133" s="139">
        <v>1590</v>
      </c>
      <c r="I133" s="142">
        <f t="shared" si="3"/>
        <v>126.69322709163346</v>
      </c>
      <c r="J133" s="139">
        <v>0</v>
      </c>
    </row>
    <row r="134" spans="1:10" ht="12.75">
      <c r="A134" s="138"/>
      <c r="B134" s="138" t="s">
        <v>48</v>
      </c>
      <c r="C134" s="138" t="s">
        <v>49</v>
      </c>
      <c r="D134" s="138" t="s">
        <v>293</v>
      </c>
      <c r="E134" s="139">
        <v>219.9</v>
      </c>
      <c r="F134" s="139"/>
      <c r="G134" s="138"/>
      <c r="H134" s="139">
        <v>0</v>
      </c>
      <c r="I134" s="142">
        <f t="shared" si="3"/>
        <v>0</v>
      </c>
      <c r="J134" s="139">
        <v>0</v>
      </c>
    </row>
    <row r="135" spans="1:10" ht="12.75">
      <c r="A135" s="138"/>
      <c r="B135" s="138" t="s">
        <v>35</v>
      </c>
      <c r="C135" s="138" t="s">
        <v>36</v>
      </c>
      <c r="D135" s="138" t="s">
        <v>293</v>
      </c>
      <c r="E135" s="139"/>
      <c r="F135" s="139"/>
      <c r="G135" s="138"/>
      <c r="H135" s="139">
        <v>716</v>
      </c>
      <c r="I135" s="142">
        <v>0</v>
      </c>
      <c r="J135" s="139">
        <v>0</v>
      </c>
    </row>
    <row r="136" spans="1:10" s="120" customFormat="1" ht="12.75">
      <c r="A136" s="136"/>
      <c r="B136" s="136" t="s">
        <v>11</v>
      </c>
      <c r="C136" s="136" t="s">
        <v>12</v>
      </c>
      <c r="D136" s="136"/>
      <c r="E136" s="137">
        <v>1742.5</v>
      </c>
      <c r="F136" s="137">
        <v>2000</v>
      </c>
      <c r="G136" s="136"/>
      <c r="H136" s="137">
        <v>1412.5</v>
      </c>
      <c r="I136" s="141">
        <f t="shared" si="3"/>
        <v>81.06169296987088</v>
      </c>
      <c r="J136" s="137">
        <f>H136/F136*100</f>
        <v>70.625</v>
      </c>
    </row>
    <row r="137" spans="1:10" ht="12.75">
      <c r="A137" s="138"/>
      <c r="B137" s="138" t="s">
        <v>41</v>
      </c>
      <c r="C137" s="138" t="s">
        <v>58</v>
      </c>
      <c r="D137" s="138" t="s">
        <v>293</v>
      </c>
      <c r="E137" s="139">
        <v>1742.5</v>
      </c>
      <c r="F137" s="139"/>
      <c r="G137" s="138"/>
      <c r="H137" s="139">
        <v>1412.5</v>
      </c>
      <c r="I137" s="142">
        <f t="shared" si="3"/>
        <v>81.06169296987088</v>
      </c>
      <c r="J137" s="139">
        <v>0</v>
      </c>
    </row>
    <row r="138" spans="1:10" s="120" customFormat="1" ht="12.75">
      <c r="A138" s="136" t="s">
        <v>296</v>
      </c>
      <c r="B138" s="136" t="s">
        <v>336</v>
      </c>
      <c r="C138" s="136" t="s">
        <v>297</v>
      </c>
      <c r="D138" s="136"/>
      <c r="E138" s="137">
        <v>132939.28</v>
      </c>
      <c r="F138" s="137">
        <v>143000</v>
      </c>
      <c r="G138" s="136"/>
      <c r="H138" s="137">
        <v>141038.43</v>
      </c>
      <c r="I138" s="141">
        <f t="shared" si="3"/>
        <v>106.0923678840445</v>
      </c>
      <c r="J138" s="137">
        <f>H138/F138*100</f>
        <v>98.62827272727273</v>
      </c>
    </row>
    <row r="139" spans="1:10" s="120" customFormat="1" ht="12.75">
      <c r="A139" s="136"/>
      <c r="B139" s="136" t="s">
        <v>243</v>
      </c>
      <c r="C139" s="136" t="s">
        <v>160</v>
      </c>
      <c r="D139" s="136"/>
      <c r="E139" s="137">
        <v>132939.28</v>
      </c>
      <c r="F139" s="137">
        <v>143000</v>
      </c>
      <c r="G139" s="136"/>
      <c r="H139" s="137">
        <v>141038.43</v>
      </c>
      <c r="I139" s="141">
        <f t="shared" si="3"/>
        <v>106.0923678840445</v>
      </c>
      <c r="J139" s="137">
        <f>H139/F139*100</f>
        <v>98.62827272727273</v>
      </c>
    </row>
    <row r="140" spans="1:10" s="120" customFormat="1" ht="12.75">
      <c r="A140" s="136"/>
      <c r="B140" s="136" t="s">
        <v>262</v>
      </c>
      <c r="C140" s="136" t="s">
        <v>263</v>
      </c>
      <c r="D140" s="136"/>
      <c r="E140" s="137">
        <v>131861.28</v>
      </c>
      <c r="F140" s="137">
        <v>143000</v>
      </c>
      <c r="G140" s="136"/>
      <c r="H140" s="137">
        <v>141038.43</v>
      </c>
      <c r="I140" s="141">
        <f t="shared" si="3"/>
        <v>106.95970037603153</v>
      </c>
      <c r="J140" s="137">
        <f>H140/F140*100</f>
        <v>98.62827272727273</v>
      </c>
    </row>
    <row r="141" spans="1:10" s="120" customFormat="1" ht="12.75">
      <c r="A141" s="136"/>
      <c r="B141" s="136" t="s">
        <v>264</v>
      </c>
      <c r="C141" s="136" t="s">
        <v>265</v>
      </c>
      <c r="D141" s="136"/>
      <c r="E141" s="137">
        <v>113185.68</v>
      </c>
      <c r="F141" s="137">
        <v>120000</v>
      </c>
      <c r="G141" s="136"/>
      <c r="H141" s="137">
        <v>118487.92</v>
      </c>
      <c r="I141" s="141">
        <f t="shared" si="3"/>
        <v>104.68455020105016</v>
      </c>
      <c r="J141" s="137">
        <f>H141/F141*100</f>
        <v>98.73993333333333</v>
      </c>
    </row>
    <row r="142" spans="1:10" ht="12.75">
      <c r="A142" s="138"/>
      <c r="B142" s="138" t="s">
        <v>266</v>
      </c>
      <c r="C142" s="138" t="s">
        <v>267</v>
      </c>
      <c r="D142" s="138" t="s">
        <v>255</v>
      </c>
      <c r="E142" s="139">
        <v>113185.68</v>
      </c>
      <c r="F142" s="139"/>
      <c r="G142" s="138"/>
      <c r="H142" s="139">
        <v>118487.92</v>
      </c>
      <c r="I142" s="142">
        <f t="shared" si="3"/>
        <v>104.68455020105016</v>
      </c>
      <c r="J142" s="139">
        <v>0</v>
      </c>
    </row>
    <row r="143" spans="1:10" s="120" customFormat="1" ht="12.75">
      <c r="A143" s="136"/>
      <c r="B143" s="136" t="s">
        <v>270</v>
      </c>
      <c r="C143" s="136" t="s">
        <v>271</v>
      </c>
      <c r="D143" s="136"/>
      <c r="E143" s="137"/>
      <c r="F143" s="137">
        <v>3000</v>
      </c>
      <c r="G143" s="136"/>
      <c r="H143" s="137">
        <v>3000</v>
      </c>
      <c r="I143" s="141">
        <v>0</v>
      </c>
      <c r="J143" s="137">
        <f>H143/F143*100</f>
        <v>100</v>
      </c>
    </row>
    <row r="144" spans="1:10" ht="12.75">
      <c r="A144" s="138"/>
      <c r="B144" s="138" t="s">
        <v>2</v>
      </c>
      <c r="C144" s="138" t="s">
        <v>271</v>
      </c>
      <c r="D144" s="138" t="s">
        <v>255</v>
      </c>
      <c r="E144" s="139">
        <v>0</v>
      </c>
      <c r="F144" s="139"/>
      <c r="G144" s="138"/>
      <c r="H144" s="139">
        <v>3000</v>
      </c>
      <c r="I144" s="142">
        <v>0</v>
      </c>
      <c r="J144" s="139">
        <v>0</v>
      </c>
    </row>
    <row r="145" spans="1:10" s="120" customFormat="1" ht="12.75">
      <c r="A145" s="136"/>
      <c r="B145" s="136" t="s">
        <v>272</v>
      </c>
      <c r="C145" s="136" t="s">
        <v>273</v>
      </c>
      <c r="D145" s="136"/>
      <c r="E145" s="137">
        <v>18675.6</v>
      </c>
      <c r="F145" s="137">
        <v>20000</v>
      </c>
      <c r="G145" s="136"/>
      <c r="H145" s="137">
        <v>19550.51</v>
      </c>
      <c r="I145" s="141">
        <f t="shared" si="3"/>
        <v>104.68477585726829</v>
      </c>
      <c r="J145" s="137">
        <f>H145/F145*100</f>
        <v>97.75255</v>
      </c>
    </row>
    <row r="146" spans="1:10" ht="12.75">
      <c r="A146" s="138"/>
      <c r="B146" s="138" t="s">
        <v>274</v>
      </c>
      <c r="C146" s="138" t="s">
        <v>342</v>
      </c>
      <c r="D146" s="138" t="s">
        <v>255</v>
      </c>
      <c r="E146" s="139">
        <v>18675.6</v>
      </c>
      <c r="F146" s="139"/>
      <c r="G146" s="138"/>
      <c r="H146" s="139">
        <v>19550.51</v>
      </c>
      <c r="I146" s="142">
        <f t="shared" si="3"/>
        <v>104.68477585726829</v>
      </c>
      <c r="J146" s="139">
        <v>0</v>
      </c>
    </row>
    <row r="147" spans="1:10" s="120" customFormat="1" ht="12.75">
      <c r="A147" s="136"/>
      <c r="B147" s="135">
        <v>32</v>
      </c>
      <c r="C147" s="136" t="s">
        <v>159</v>
      </c>
      <c r="D147" s="136"/>
      <c r="E147" s="137">
        <v>1078</v>
      </c>
      <c r="F147" s="137"/>
      <c r="G147" s="136"/>
      <c r="H147" s="137"/>
      <c r="I147" s="141"/>
      <c r="J147" s="137"/>
    </row>
    <row r="148" spans="1:10" s="120" customFormat="1" ht="12" customHeight="1">
      <c r="A148" s="136"/>
      <c r="B148" s="135">
        <v>321</v>
      </c>
      <c r="C148" s="136" t="s">
        <v>4</v>
      </c>
      <c r="D148" s="136"/>
      <c r="E148" s="137">
        <v>1078</v>
      </c>
      <c r="F148" s="137"/>
      <c r="G148" s="136"/>
      <c r="H148" s="137"/>
      <c r="I148" s="141"/>
      <c r="J148" s="137"/>
    </row>
    <row r="149" spans="1:10" ht="12.75">
      <c r="A149" s="138"/>
      <c r="B149" s="143">
        <v>3212</v>
      </c>
      <c r="C149" s="138" t="s">
        <v>339</v>
      </c>
      <c r="D149" s="143">
        <v>55368</v>
      </c>
      <c r="E149" s="139">
        <v>1078</v>
      </c>
      <c r="F149" s="139"/>
      <c r="G149" s="138"/>
      <c r="H149" s="139"/>
      <c r="I149" s="142"/>
      <c r="J149" s="139"/>
    </row>
    <row r="150" spans="1:10" s="120" customFormat="1" ht="12.75">
      <c r="A150" s="136" t="s">
        <v>298</v>
      </c>
      <c r="B150" s="136" t="s">
        <v>336</v>
      </c>
      <c r="C150" s="136" t="s">
        <v>299</v>
      </c>
      <c r="D150" s="136"/>
      <c r="E150" s="137">
        <v>455.35</v>
      </c>
      <c r="F150" s="137">
        <v>462.56</v>
      </c>
      <c r="G150" s="136"/>
      <c r="H150" s="137">
        <v>462.56</v>
      </c>
      <c r="I150" s="141">
        <f t="shared" si="3"/>
        <v>101.58339738662568</v>
      </c>
      <c r="J150" s="137">
        <f>H150/F150*100</f>
        <v>100</v>
      </c>
    </row>
    <row r="151" spans="1:10" s="120" customFormat="1" ht="12.75">
      <c r="A151" s="136"/>
      <c r="B151" s="136" t="s">
        <v>243</v>
      </c>
      <c r="C151" s="136" t="s">
        <v>160</v>
      </c>
      <c r="D151" s="136"/>
      <c r="E151" s="137">
        <v>455.35</v>
      </c>
      <c r="F151" s="137">
        <v>462.56</v>
      </c>
      <c r="G151" s="136"/>
      <c r="H151" s="137">
        <v>462.56</v>
      </c>
      <c r="I151" s="141">
        <f t="shared" si="3"/>
        <v>101.58339738662568</v>
      </c>
      <c r="J151" s="137">
        <f>H151/F151*100</f>
        <v>100</v>
      </c>
    </row>
    <row r="152" spans="1:10" s="120" customFormat="1" ht="12.75">
      <c r="A152" s="136"/>
      <c r="B152" s="136" t="s">
        <v>244</v>
      </c>
      <c r="C152" s="136" t="s">
        <v>159</v>
      </c>
      <c r="D152" s="136"/>
      <c r="E152" s="137">
        <v>455.35</v>
      </c>
      <c r="F152" s="137">
        <v>462.56</v>
      </c>
      <c r="G152" s="136"/>
      <c r="H152" s="137">
        <v>462.56</v>
      </c>
      <c r="I152" s="141">
        <f t="shared" si="3"/>
        <v>101.58339738662568</v>
      </c>
      <c r="J152" s="137">
        <f>H152/F152*100</f>
        <v>100</v>
      </c>
    </row>
    <row r="153" spans="1:10" s="120" customFormat="1" ht="12.75">
      <c r="A153" s="136"/>
      <c r="B153" s="136" t="s">
        <v>33</v>
      </c>
      <c r="C153" s="136" t="s">
        <v>34</v>
      </c>
      <c r="D153" s="136"/>
      <c r="E153" s="137">
        <v>455.35</v>
      </c>
      <c r="F153" s="137">
        <v>462.56</v>
      </c>
      <c r="G153" s="136"/>
      <c r="H153" s="137">
        <v>462.56</v>
      </c>
      <c r="I153" s="141">
        <f t="shared" si="3"/>
        <v>101.58339738662568</v>
      </c>
      <c r="J153" s="137">
        <f>H153/F153*100</f>
        <v>100</v>
      </c>
    </row>
    <row r="154" spans="1:10" ht="12.75">
      <c r="A154" s="138"/>
      <c r="B154" s="138" t="s">
        <v>44</v>
      </c>
      <c r="C154" s="138" t="s">
        <v>45</v>
      </c>
      <c r="D154" s="138" t="s">
        <v>295</v>
      </c>
      <c r="E154" s="139">
        <v>455.35</v>
      </c>
      <c r="F154" s="139"/>
      <c r="G154" s="138"/>
      <c r="H154" s="139">
        <v>462.56</v>
      </c>
      <c r="I154" s="142">
        <f t="shared" si="3"/>
        <v>101.58339738662568</v>
      </c>
      <c r="J154" s="139">
        <v>0</v>
      </c>
    </row>
    <row r="155" spans="1:10" s="120" customFormat="1" ht="12.75">
      <c r="A155" s="136" t="s">
        <v>300</v>
      </c>
      <c r="B155" s="136" t="s">
        <v>336</v>
      </c>
      <c r="C155" s="136" t="s">
        <v>301</v>
      </c>
      <c r="D155" s="136"/>
      <c r="E155" s="137">
        <v>28550.73</v>
      </c>
      <c r="F155" s="137">
        <v>33000</v>
      </c>
      <c r="G155" s="136"/>
      <c r="H155" s="137">
        <v>32788.93</v>
      </c>
      <c r="I155" s="141">
        <f t="shared" si="3"/>
        <v>114.84445406474721</v>
      </c>
      <c r="J155" s="137">
        <f>H155/F155*100</f>
        <v>99.36039393939394</v>
      </c>
    </row>
    <row r="156" spans="1:10" s="120" customFormat="1" ht="12.75">
      <c r="A156" s="136"/>
      <c r="B156" s="136" t="s">
        <v>243</v>
      </c>
      <c r="C156" s="136" t="s">
        <v>160</v>
      </c>
      <c r="D156" s="136"/>
      <c r="E156" s="137">
        <v>28550.73</v>
      </c>
      <c r="F156" s="137">
        <v>33000</v>
      </c>
      <c r="G156" s="136"/>
      <c r="H156" s="137">
        <v>32788.93</v>
      </c>
      <c r="I156" s="141">
        <f t="shared" si="3"/>
        <v>114.84445406474721</v>
      </c>
      <c r="J156" s="137">
        <f>H156/F156*100</f>
        <v>99.36039393939394</v>
      </c>
    </row>
    <row r="157" spans="1:10" s="120" customFormat="1" ht="12.75">
      <c r="A157" s="136"/>
      <c r="B157" s="136" t="s">
        <v>244</v>
      </c>
      <c r="C157" s="136" t="s">
        <v>159</v>
      </c>
      <c r="D157" s="136"/>
      <c r="E157" s="137">
        <v>28550.73</v>
      </c>
      <c r="F157" s="137">
        <v>33000</v>
      </c>
      <c r="G157" s="136"/>
      <c r="H157" s="137">
        <v>32788.93</v>
      </c>
      <c r="I157" s="141">
        <f t="shared" si="3"/>
        <v>114.84445406474721</v>
      </c>
      <c r="J157" s="137">
        <f>H157/F157*100</f>
        <v>99.36039393939394</v>
      </c>
    </row>
    <row r="158" spans="1:10" s="120" customFormat="1" ht="12.75">
      <c r="A158" s="136"/>
      <c r="B158" s="136" t="s">
        <v>33</v>
      </c>
      <c r="C158" s="136" t="s">
        <v>34</v>
      </c>
      <c r="D158" s="136"/>
      <c r="E158" s="137">
        <v>28550.73</v>
      </c>
      <c r="F158" s="137">
        <v>33000</v>
      </c>
      <c r="G158" s="136"/>
      <c r="H158" s="137">
        <v>32788.93</v>
      </c>
      <c r="I158" s="141">
        <f t="shared" si="3"/>
        <v>114.84445406474721</v>
      </c>
      <c r="J158" s="137">
        <f>H158/F158*100</f>
        <v>99.36039393939394</v>
      </c>
    </row>
    <row r="159" spans="1:10" ht="12.75">
      <c r="A159" s="138"/>
      <c r="B159" s="138" t="s">
        <v>44</v>
      </c>
      <c r="C159" s="138" t="s">
        <v>45</v>
      </c>
      <c r="D159" s="138" t="s">
        <v>268</v>
      </c>
      <c r="E159" s="139">
        <v>28550.73</v>
      </c>
      <c r="F159" s="139"/>
      <c r="G159" s="138"/>
      <c r="H159" s="139">
        <v>32788.93</v>
      </c>
      <c r="I159" s="142">
        <f t="shared" si="3"/>
        <v>114.84445406474721</v>
      </c>
      <c r="J159" s="139">
        <v>0</v>
      </c>
    </row>
    <row r="160" spans="1:10" s="120" customFormat="1" ht="12.75">
      <c r="A160" s="136" t="s">
        <v>302</v>
      </c>
      <c r="B160" s="136" t="s">
        <v>336</v>
      </c>
      <c r="C160" s="136" t="s">
        <v>303</v>
      </c>
      <c r="D160" s="136"/>
      <c r="E160" s="137">
        <v>445.5</v>
      </c>
      <c r="F160" s="137">
        <v>1705.32</v>
      </c>
      <c r="G160" s="136"/>
      <c r="H160" s="137">
        <v>1705.32</v>
      </c>
      <c r="I160" s="141">
        <f t="shared" si="3"/>
        <v>382.78787878787875</v>
      </c>
      <c r="J160" s="137">
        <f>H160/F160*100</f>
        <v>100</v>
      </c>
    </row>
    <row r="161" spans="1:10" s="120" customFormat="1" ht="12.75">
      <c r="A161" s="136"/>
      <c r="B161" s="136" t="s">
        <v>243</v>
      </c>
      <c r="C161" s="136" t="s">
        <v>160</v>
      </c>
      <c r="D161" s="136"/>
      <c r="E161" s="137">
        <v>445.5</v>
      </c>
      <c r="F161" s="137">
        <v>1705.32</v>
      </c>
      <c r="G161" s="136"/>
      <c r="H161" s="137">
        <v>1705.32</v>
      </c>
      <c r="I161" s="141">
        <f t="shared" si="3"/>
        <v>382.78787878787875</v>
      </c>
      <c r="J161" s="137">
        <f>H161/F161*100</f>
        <v>100</v>
      </c>
    </row>
    <row r="162" spans="1:10" s="120" customFormat="1" ht="12.75">
      <c r="A162" s="136"/>
      <c r="B162" s="136" t="s">
        <v>244</v>
      </c>
      <c r="C162" s="136" t="s">
        <v>159</v>
      </c>
      <c r="D162" s="136"/>
      <c r="E162" s="137">
        <v>445.5</v>
      </c>
      <c r="F162" s="137">
        <v>1705.32</v>
      </c>
      <c r="G162" s="136"/>
      <c r="H162" s="137">
        <v>1705.32</v>
      </c>
      <c r="I162" s="141">
        <f>H162/E162*100</f>
        <v>382.78787878787875</v>
      </c>
      <c r="J162" s="137">
        <f aca="true" t="shared" si="4" ref="J162:J247">H162/F162*100</f>
        <v>100</v>
      </c>
    </row>
    <row r="163" spans="1:10" s="120" customFormat="1" ht="12.75">
      <c r="A163" s="136"/>
      <c r="B163" s="136" t="s">
        <v>8</v>
      </c>
      <c r="C163" s="136" t="s">
        <v>9</v>
      </c>
      <c r="D163" s="136"/>
      <c r="E163" s="137">
        <v>445.5</v>
      </c>
      <c r="F163" s="137">
        <v>1705.32</v>
      </c>
      <c r="G163" s="136"/>
      <c r="H163" s="137">
        <v>1705.32</v>
      </c>
      <c r="I163" s="141">
        <f>H163/E163*100</f>
        <v>382.78787878787875</v>
      </c>
      <c r="J163" s="137">
        <f t="shared" si="4"/>
        <v>100</v>
      </c>
    </row>
    <row r="164" spans="1:10" ht="12.75">
      <c r="A164" s="138"/>
      <c r="B164" s="138" t="s">
        <v>13</v>
      </c>
      <c r="C164" s="138" t="s">
        <v>26</v>
      </c>
      <c r="D164" s="138" t="s">
        <v>255</v>
      </c>
      <c r="E164" s="139">
        <v>445.5</v>
      </c>
      <c r="F164" s="139"/>
      <c r="G164" s="138"/>
      <c r="H164" s="139">
        <v>1705.32</v>
      </c>
      <c r="I164" s="142">
        <f>H164/E164*100</f>
        <v>382.78787878787875</v>
      </c>
      <c r="J164" s="139">
        <v>0</v>
      </c>
    </row>
    <row r="165" spans="1:10" s="120" customFormat="1" ht="12.75">
      <c r="A165" s="136" t="s">
        <v>304</v>
      </c>
      <c r="B165" s="136" t="s">
        <v>336</v>
      </c>
      <c r="C165" s="136" t="s">
        <v>305</v>
      </c>
      <c r="D165" s="136"/>
      <c r="E165" s="137"/>
      <c r="F165" s="137">
        <v>76100</v>
      </c>
      <c r="G165" s="136"/>
      <c r="H165" s="137">
        <v>75308.67</v>
      </c>
      <c r="I165" s="141">
        <v>0</v>
      </c>
      <c r="J165" s="137">
        <f t="shared" si="4"/>
        <v>98.96014454664915</v>
      </c>
    </row>
    <row r="166" spans="1:10" s="120" customFormat="1" ht="12.75">
      <c r="A166" s="136"/>
      <c r="B166" s="136" t="s">
        <v>243</v>
      </c>
      <c r="C166" s="136" t="s">
        <v>160</v>
      </c>
      <c r="D166" s="136"/>
      <c r="E166" s="137"/>
      <c r="F166" s="137">
        <v>76100</v>
      </c>
      <c r="G166" s="136"/>
      <c r="H166" s="137">
        <v>75308.67</v>
      </c>
      <c r="I166" s="141">
        <v>0</v>
      </c>
      <c r="J166" s="137">
        <f t="shared" si="4"/>
        <v>98.96014454664915</v>
      </c>
    </row>
    <row r="167" spans="1:10" s="120" customFormat="1" ht="12.75">
      <c r="A167" s="136"/>
      <c r="B167" s="136" t="s">
        <v>262</v>
      </c>
      <c r="C167" s="136" t="s">
        <v>263</v>
      </c>
      <c r="D167" s="136"/>
      <c r="E167" s="137"/>
      <c r="F167" s="137">
        <v>71100</v>
      </c>
      <c r="G167" s="136"/>
      <c r="H167" s="137">
        <v>70972.11</v>
      </c>
      <c r="I167" s="141">
        <v>0</v>
      </c>
      <c r="J167" s="137">
        <f t="shared" si="4"/>
        <v>99.82012658227848</v>
      </c>
    </row>
    <row r="168" spans="1:10" s="120" customFormat="1" ht="12.75">
      <c r="A168" s="136"/>
      <c r="B168" s="136" t="s">
        <v>264</v>
      </c>
      <c r="C168" s="136" t="s">
        <v>265</v>
      </c>
      <c r="D168" s="136"/>
      <c r="E168" s="137"/>
      <c r="F168" s="137">
        <v>61000</v>
      </c>
      <c r="G168" s="136"/>
      <c r="H168" s="137">
        <v>60920.24</v>
      </c>
      <c r="I168" s="141">
        <v>0</v>
      </c>
      <c r="J168" s="137">
        <f t="shared" si="4"/>
        <v>99.86924590163933</v>
      </c>
    </row>
    <row r="169" spans="1:10" ht="12.75">
      <c r="A169" s="138"/>
      <c r="B169" s="138" t="s">
        <v>266</v>
      </c>
      <c r="C169" s="138" t="s">
        <v>267</v>
      </c>
      <c r="D169" s="138" t="s">
        <v>306</v>
      </c>
      <c r="E169" s="139"/>
      <c r="F169" s="139"/>
      <c r="G169" s="138"/>
      <c r="H169" s="139">
        <v>60920.24</v>
      </c>
      <c r="I169" s="142">
        <v>0</v>
      </c>
      <c r="J169" s="139">
        <v>0</v>
      </c>
    </row>
    <row r="170" spans="1:10" s="120" customFormat="1" ht="12.75">
      <c r="A170" s="136"/>
      <c r="B170" s="136" t="s">
        <v>272</v>
      </c>
      <c r="C170" s="136" t="s">
        <v>273</v>
      </c>
      <c r="D170" s="136"/>
      <c r="E170" s="137"/>
      <c r="F170" s="137">
        <v>10100</v>
      </c>
      <c r="G170" s="136"/>
      <c r="H170" s="137">
        <v>10051.87</v>
      </c>
      <c r="I170" s="141">
        <v>0</v>
      </c>
      <c r="J170" s="137">
        <f t="shared" si="4"/>
        <v>99.52346534653465</v>
      </c>
    </row>
    <row r="171" spans="1:10" ht="12.75">
      <c r="A171" s="138"/>
      <c r="B171" s="138" t="s">
        <v>274</v>
      </c>
      <c r="C171" s="138" t="s">
        <v>275</v>
      </c>
      <c r="D171" s="138" t="s">
        <v>306</v>
      </c>
      <c r="E171" s="139"/>
      <c r="F171" s="139"/>
      <c r="G171" s="138"/>
      <c r="H171" s="139">
        <v>10051.87</v>
      </c>
      <c r="I171" s="142">
        <v>0</v>
      </c>
      <c r="J171" s="139">
        <v>0</v>
      </c>
    </row>
    <row r="172" spans="1:10" s="120" customFormat="1" ht="12.75">
      <c r="A172" s="136"/>
      <c r="B172" s="136" t="s">
        <v>244</v>
      </c>
      <c r="C172" s="136" t="s">
        <v>159</v>
      </c>
      <c r="D172" s="136"/>
      <c r="E172" s="137"/>
      <c r="F172" s="137">
        <v>5000</v>
      </c>
      <c r="G172" s="136"/>
      <c r="H172" s="137">
        <v>4336.56</v>
      </c>
      <c r="I172" s="141">
        <v>0</v>
      </c>
      <c r="J172" s="137">
        <f t="shared" si="4"/>
        <v>86.7312</v>
      </c>
    </row>
    <row r="173" spans="1:10" s="120" customFormat="1" ht="12.75">
      <c r="A173" s="136"/>
      <c r="B173" s="136" t="s">
        <v>3</v>
      </c>
      <c r="C173" s="136" t="s">
        <v>4</v>
      </c>
      <c r="D173" s="136"/>
      <c r="E173" s="137"/>
      <c r="F173" s="137">
        <v>5000</v>
      </c>
      <c r="G173" s="136"/>
      <c r="H173" s="137">
        <v>4336.56</v>
      </c>
      <c r="I173" s="141">
        <v>0</v>
      </c>
      <c r="J173" s="137">
        <f t="shared" si="4"/>
        <v>86.7312</v>
      </c>
    </row>
    <row r="174" spans="1:10" ht="12.75">
      <c r="A174" s="138"/>
      <c r="B174" s="138" t="s">
        <v>5</v>
      </c>
      <c r="C174" s="138" t="s">
        <v>349</v>
      </c>
      <c r="D174" s="138" t="s">
        <v>306</v>
      </c>
      <c r="E174" s="139"/>
      <c r="F174" s="139"/>
      <c r="G174" s="138"/>
      <c r="H174" s="139">
        <v>4336.56</v>
      </c>
      <c r="I174" s="142">
        <v>0</v>
      </c>
      <c r="J174" s="139">
        <v>0</v>
      </c>
    </row>
    <row r="175" spans="1:10" s="120" customFormat="1" ht="12.75">
      <c r="A175" s="136" t="s">
        <v>307</v>
      </c>
      <c r="B175" s="136" t="s">
        <v>336</v>
      </c>
      <c r="C175" s="136" t="s">
        <v>366</v>
      </c>
      <c r="D175" s="136"/>
      <c r="E175" s="137"/>
      <c r="F175" s="137">
        <v>2000</v>
      </c>
      <c r="G175" s="136"/>
      <c r="H175" s="137">
        <v>0</v>
      </c>
      <c r="I175" s="141">
        <v>0</v>
      </c>
      <c r="J175" s="137">
        <f t="shared" si="4"/>
        <v>0</v>
      </c>
    </row>
    <row r="176" spans="1:10" s="120" customFormat="1" ht="12.75">
      <c r="A176" s="136"/>
      <c r="B176" s="136" t="s">
        <v>243</v>
      </c>
      <c r="C176" s="136" t="s">
        <v>160</v>
      </c>
      <c r="D176" s="136"/>
      <c r="E176" s="137"/>
      <c r="F176" s="137">
        <v>2000</v>
      </c>
      <c r="G176" s="136"/>
      <c r="H176" s="137">
        <v>0</v>
      </c>
      <c r="I176" s="141">
        <v>0</v>
      </c>
      <c r="J176" s="137">
        <f t="shared" si="4"/>
        <v>0</v>
      </c>
    </row>
    <row r="177" spans="1:10" s="120" customFormat="1" ht="12.75">
      <c r="A177" s="136"/>
      <c r="B177" s="136" t="s">
        <v>244</v>
      </c>
      <c r="C177" s="136" t="s">
        <v>159</v>
      </c>
      <c r="D177" s="136"/>
      <c r="E177" s="137"/>
      <c r="F177" s="137">
        <v>2000</v>
      </c>
      <c r="G177" s="136"/>
      <c r="H177" s="137">
        <v>0</v>
      </c>
      <c r="I177" s="141">
        <v>0</v>
      </c>
      <c r="J177" s="137">
        <f t="shared" si="4"/>
        <v>0</v>
      </c>
    </row>
    <row r="178" spans="1:10" s="120" customFormat="1" ht="12.75">
      <c r="A178" s="136"/>
      <c r="B178" s="136" t="s">
        <v>3</v>
      </c>
      <c r="C178" s="136" t="s">
        <v>4</v>
      </c>
      <c r="D178" s="136"/>
      <c r="E178" s="137"/>
      <c r="F178" s="137">
        <v>500</v>
      </c>
      <c r="G178" s="136"/>
      <c r="H178" s="137">
        <v>0</v>
      </c>
      <c r="I178" s="141">
        <v>0</v>
      </c>
      <c r="J178" s="137">
        <f t="shared" si="4"/>
        <v>0</v>
      </c>
    </row>
    <row r="179" spans="1:10" ht="12.75">
      <c r="A179" s="138"/>
      <c r="B179" s="138" t="s">
        <v>6</v>
      </c>
      <c r="C179" s="138" t="s">
        <v>7</v>
      </c>
      <c r="D179" s="138" t="s">
        <v>308</v>
      </c>
      <c r="E179" s="139"/>
      <c r="F179" s="139"/>
      <c r="G179" s="138"/>
      <c r="H179" s="139">
        <v>0</v>
      </c>
      <c r="I179" s="142">
        <v>0</v>
      </c>
      <c r="J179" s="139">
        <v>0</v>
      </c>
    </row>
    <row r="180" spans="1:10" s="120" customFormat="1" ht="12.75">
      <c r="A180" s="136"/>
      <c r="B180" s="136" t="s">
        <v>33</v>
      </c>
      <c r="C180" s="136" t="s">
        <v>34</v>
      </c>
      <c r="D180" s="136"/>
      <c r="E180" s="137"/>
      <c r="F180" s="137">
        <v>700</v>
      </c>
      <c r="G180" s="136"/>
      <c r="H180" s="137">
        <v>0</v>
      </c>
      <c r="I180" s="141">
        <v>0</v>
      </c>
      <c r="J180" s="137">
        <f t="shared" si="4"/>
        <v>0</v>
      </c>
    </row>
    <row r="181" spans="1:10" ht="12.75">
      <c r="A181" s="138"/>
      <c r="B181" s="138" t="s">
        <v>44</v>
      </c>
      <c r="C181" s="138" t="s">
        <v>45</v>
      </c>
      <c r="D181" s="138" t="s">
        <v>308</v>
      </c>
      <c r="E181" s="139"/>
      <c r="F181" s="139"/>
      <c r="G181" s="138"/>
      <c r="H181" s="139">
        <v>0</v>
      </c>
      <c r="I181" s="142">
        <v>0</v>
      </c>
      <c r="J181" s="139">
        <v>0</v>
      </c>
    </row>
    <row r="182" spans="1:10" ht="12.75">
      <c r="A182" s="138"/>
      <c r="B182" s="138" t="s">
        <v>56</v>
      </c>
      <c r="C182" s="138" t="s">
        <v>57</v>
      </c>
      <c r="D182" s="138" t="s">
        <v>308</v>
      </c>
      <c r="E182" s="139"/>
      <c r="F182" s="139"/>
      <c r="G182" s="138"/>
      <c r="H182" s="139">
        <v>0</v>
      </c>
      <c r="I182" s="142">
        <v>0</v>
      </c>
      <c r="J182" s="139">
        <v>0</v>
      </c>
    </row>
    <row r="183" spans="1:10" s="120" customFormat="1" ht="12.75">
      <c r="A183" s="136"/>
      <c r="B183" s="136" t="s">
        <v>11</v>
      </c>
      <c r="C183" s="136" t="s">
        <v>12</v>
      </c>
      <c r="D183" s="136"/>
      <c r="E183" s="137"/>
      <c r="F183" s="137">
        <v>800</v>
      </c>
      <c r="G183" s="136"/>
      <c r="H183" s="137">
        <v>0</v>
      </c>
      <c r="I183" s="141">
        <v>0</v>
      </c>
      <c r="J183" s="137">
        <f t="shared" si="4"/>
        <v>0</v>
      </c>
    </row>
    <row r="184" spans="1:10" ht="12.75">
      <c r="A184" s="138"/>
      <c r="B184" s="138" t="s">
        <v>14</v>
      </c>
      <c r="C184" s="138" t="s">
        <v>15</v>
      </c>
      <c r="D184" s="138" t="s">
        <v>308</v>
      </c>
      <c r="E184" s="139"/>
      <c r="F184" s="139"/>
      <c r="G184" s="138"/>
      <c r="H184" s="139">
        <v>0</v>
      </c>
      <c r="I184" s="142">
        <v>0</v>
      </c>
      <c r="J184" s="139">
        <v>0</v>
      </c>
    </row>
    <row r="185" spans="1:10" s="120" customFormat="1" ht="12.75">
      <c r="A185" s="136" t="s">
        <v>309</v>
      </c>
      <c r="B185" s="136" t="s">
        <v>336</v>
      </c>
      <c r="C185" s="136" t="s">
        <v>310</v>
      </c>
      <c r="D185" s="136"/>
      <c r="E185" s="137">
        <v>7373.91</v>
      </c>
      <c r="F185" s="137">
        <v>4000</v>
      </c>
      <c r="G185" s="136"/>
      <c r="H185" s="137">
        <v>0</v>
      </c>
      <c r="I185" s="141">
        <f aca="true" t="shared" si="5" ref="I185:I193">H185/E185*100</f>
        <v>0</v>
      </c>
      <c r="J185" s="137">
        <f t="shared" si="4"/>
        <v>0</v>
      </c>
    </row>
    <row r="186" spans="1:10" s="120" customFormat="1" ht="12.75">
      <c r="A186" s="136"/>
      <c r="B186" s="136" t="s">
        <v>243</v>
      </c>
      <c r="C186" s="136" t="s">
        <v>160</v>
      </c>
      <c r="D186" s="136"/>
      <c r="E186" s="137">
        <v>7373.91</v>
      </c>
      <c r="F186" s="137">
        <v>4000</v>
      </c>
      <c r="G186" s="136"/>
      <c r="H186" s="137">
        <v>0</v>
      </c>
      <c r="I186" s="141">
        <f t="shared" si="5"/>
        <v>0</v>
      </c>
      <c r="J186" s="137">
        <f t="shared" si="4"/>
        <v>0</v>
      </c>
    </row>
    <row r="187" spans="1:10" s="120" customFormat="1" ht="12.75">
      <c r="A187" s="136"/>
      <c r="B187" s="136" t="s">
        <v>244</v>
      </c>
      <c r="C187" s="136" t="s">
        <v>159</v>
      </c>
      <c r="D187" s="136"/>
      <c r="E187" s="137">
        <v>7373.91</v>
      </c>
      <c r="F187" s="137">
        <v>4000</v>
      </c>
      <c r="G187" s="136"/>
      <c r="H187" s="137">
        <v>0</v>
      </c>
      <c r="I187" s="141">
        <f t="shared" si="5"/>
        <v>0</v>
      </c>
      <c r="J187" s="137">
        <f t="shared" si="4"/>
        <v>0</v>
      </c>
    </row>
    <row r="188" spans="1:10" s="120" customFormat="1" ht="12.75">
      <c r="A188" s="136"/>
      <c r="B188" s="136" t="s">
        <v>8</v>
      </c>
      <c r="C188" s="136" t="s">
        <v>9</v>
      </c>
      <c r="D188" s="136"/>
      <c r="E188" s="137">
        <v>7373.91</v>
      </c>
      <c r="F188" s="137">
        <v>4000</v>
      </c>
      <c r="G188" s="136"/>
      <c r="H188" s="137">
        <v>0</v>
      </c>
      <c r="I188" s="141">
        <f t="shared" si="5"/>
        <v>0</v>
      </c>
      <c r="J188" s="137">
        <f t="shared" si="4"/>
        <v>0</v>
      </c>
    </row>
    <row r="189" spans="1:10" ht="12.75">
      <c r="A189" s="138"/>
      <c r="B189" s="138" t="s">
        <v>13</v>
      </c>
      <c r="C189" s="138" t="s">
        <v>26</v>
      </c>
      <c r="D189" s="138" t="s">
        <v>293</v>
      </c>
      <c r="E189" s="139">
        <v>7373.91</v>
      </c>
      <c r="F189" s="139"/>
      <c r="G189" s="138"/>
      <c r="H189" s="139">
        <v>0</v>
      </c>
      <c r="I189" s="142">
        <f t="shared" si="5"/>
        <v>0</v>
      </c>
      <c r="J189" s="139">
        <v>0</v>
      </c>
    </row>
    <row r="190" spans="1:10" s="120" customFormat="1" ht="12.75">
      <c r="A190" s="136" t="s">
        <v>311</v>
      </c>
      <c r="B190" s="136" t="s">
        <v>336</v>
      </c>
      <c r="C190" s="136" t="s">
        <v>312</v>
      </c>
      <c r="D190" s="136"/>
      <c r="E190" s="137">
        <v>6330.51</v>
      </c>
      <c r="F190" s="137">
        <v>669.49</v>
      </c>
      <c r="G190" s="136"/>
      <c r="H190" s="137">
        <v>669.49</v>
      </c>
      <c r="I190" s="141">
        <f t="shared" si="5"/>
        <v>10.575609232115578</v>
      </c>
      <c r="J190" s="137">
        <f t="shared" si="4"/>
        <v>100</v>
      </c>
    </row>
    <row r="191" spans="1:10" s="120" customFormat="1" ht="12.75">
      <c r="A191" s="136"/>
      <c r="B191" s="136" t="s">
        <v>243</v>
      </c>
      <c r="C191" s="136" t="s">
        <v>160</v>
      </c>
      <c r="D191" s="136"/>
      <c r="E191" s="137">
        <v>3086.62</v>
      </c>
      <c r="F191" s="137">
        <v>669.49</v>
      </c>
      <c r="G191" s="136"/>
      <c r="H191" s="137">
        <v>669.49</v>
      </c>
      <c r="I191" s="141">
        <f t="shared" si="5"/>
        <v>21.69006874833961</v>
      </c>
      <c r="J191" s="137">
        <f t="shared" si="4"/>
        <v>100</v>
      </c>
    </row>
    <row r="192" spans="1:10" s="120" customFormat="1" ht="12.75">
      <c r="A192" s="136"/>
      <c r="B192" s="136" t="s">
        <v>244</v>
      </c>
      <c r="C192" s="136" t="s">
        <v>159</v>
      </c>
      <c r="D192" s="136"/>
      <c r="E192" s="137">
        <v>3086.62</v>
      </c>
      <c r="F192" s="137">
        <v>669.49</v>
      </c>
      <c r="G192" s="136"/>
      <c r="H192" s="137">
        <v>669.49</v>
      </c>
      <c r="I192" s="141">
        <f t="shared" si="5"/>
        <v>21.69006874833961</v>
      </c>
      <c r="J192" s="137">
        <f t="shared" si="4"/>
        <v>100</v>
      </c>
    </row>
    <row r="193" spans="1:10" s="120" customFormat="1" ht="12.75">
      <c r="A193" s="136"/>
      <c r="B193" s="136" t="s">
        <v>33</v>
      </c>
      <c r="C193" s="136" t="s">
        <v>34</v>
      </c>
      <c r="D193" s="136"/>
      <c r="E193" s="137">
        <v>1488.6</v>
      </c>
      <c r="F193" s="137">
        <v>160.55</v>
      </c>
      <c r="G193" s="136"/>
      <c r="H193" s="137">
        <v>669.49</v>
      </c>
      <c r="I193" s="141">
        <f t="shared" si="5"/>
        <v>44.97447265887411</v>
      </c>
      <c r="J193" s="137">
        <f t="shared" si="4"/>
        <v>416.9978199937714</v>
      </c>
    </row>
    <row r="194" spans="1:10" s="120" customFormat="1" ht="12.75">
      <c r="A194" s="136"/>
      <c r="B194" s="143">
        <v>3221</v>
      </c>
      <c r="C194" s="138" t="s">
        <v>368</v>
      </c>
      <c r="D194" s="143">
        <v>11001</v>
      </c>
      <c r="E194" s="137"/>
      <c r="F194" s="137"/>
      <c r="G194" s="136"/>
      <c r="H194" s="139">
        <v>508.94</v>
      </c>
      <c r="I194" s="141"/>
      <c r="J194" s="137"/>
    </row>
    <row r="195" spans="1:10" ht="12.75">
      <c r="A195" s="138"/>
      <c r="B195" s="138" t="s">
        <v>48</v>
      </c>
      <c r="C195" s="138" t="s">
        <v>49</v>
      </c>
      <c r="D195" s="138" t="s">
        <v>1</v>
      </c>
      <c r="E195" s="139">
        <v>1488.6</v>
      </c>
      <c r="F195" s="139"/>
      <c r="G195" s="138"/>
      <c r="H195" s="139">
        <v>160.55</v>
      </c>
      <c r="I195" s="142">
        <f>H195/E195*100</f>
        <v>10.785301625688568</v>
      </c>
      <c r="J195" s="139">
        <v>0</v>
      </c>
    </row>
    <row r="196" spans="1:10" s="120" customFormat="1" ht="12.75">
      <c r="A196" s="136"/>
      <c r="B196" s="135">
        <v>323</v>
      </c>
      <c r="C196" s="136" t="s">
        <v>12</v>
      </c>
      <c r="D196" s="136"/>
      <c r="E196" s="137">
        <v>1225</v>
      </c>
      <c r="F196" s="137"/>
      <c r="G196" s="136"/>
      <c r="H196" s="137"/>
      <c r="I196" s="141"/>
      <c r="J196" s="137"/>
    </row>
    <row r="197" spans="1:10" ht="12.75">
      <c r="A197" s="138"/>
      <c r="B197" s="143">
        <v>3232</v>
      </c>
      <c r="C197" s="138" t="s">
        <v>367</v>
      </c>
      <c r="D197" s="143">
        <v>11001</v>
      </c>
      <c r="E197" s="139">
        <v>1225</v>
      </c>
      <c r="F197" s="139"/>
      <c r="G197" s="138"/>
      <c r="H197" s="139"/>
      <c r="I197" s="142"/>
      <c r="J197" s="139"/>
    </row>
    <row r="198" spans="1:10" s="120" customFormat="1" ht="12.75">
      <c r="A198" s="136"/>
      <c r="B198" s="136" t="s">
        <v>8</v>
      </c>
      <c r="C198" s="136" t="s">
        <v>9</v>
      </c>
      <c r="D198" s="136"/>
      <c r="E198" s="137">
        <v>373.02</v>
      </c>
      <c r="F198" s="137">
        <v>508.94</v>
      </c>
      <c r="G198" s="136"/>
      <c r="H198" s="137">
        <v>0</v>
      </c>
      <c r="I198" s="141">
        <f aca="true" t="shared" si="6" ref="I198:I219">H198/E198*100</f>
        <v>0</v>
      </c>
      <c r="J198" s="137">
        <f t="shared" si="4"/>
        <v>0</v>
      </c>
    </row>
    <row r="199" spans="1:10" ht="12.75">
      <c r="A199" s="138"/>
      <c r="B199" s="138" t="s">
        <v>13</v>
      </c>
      <c r="C199" s="138" t="s">
        <v>26</v>
      </c>
      <c r="D199" s="138" t="s">
        <v>1</v>
      </c>
      <c r="E199" s="139">
        <v>373.02</v>
      </c>
      <c r="F199" s="139"/>
      <c r="G199" s="138"/>
      <c r="H199" s="139">
        <v>0</v>
      </c>
      <c r="I199" s="142">
        <f t="shared" si="6"/>
        <v>0</v>
      </c>
      <c r="J199" s="139">
        <v>0</v>
      </c>
    </row>
    <row r="200" spans="1:10" s="120" customFormat="1" ht="12.75">
      <c r="A200" s="136"/>
      <c r="B200" s="136" t="s">
        <v>258</v>
      </c>
      <c r="C200" s="136" t="s">
        <v>162</v>
      </c>
      <c r="D200" s="136"/>
      <c r="E200" s="137">
        <v>3243.89</v>
      </c>
      <c r="F200" s="137">
        <v>0</v>
      </c>
      <c r="G200" s="136"/>
      <c r="H200" s="137">
        <v>0</v>
      </c>
      <c r="I200" s="141">
        <f t="shared" si="6"/>
        <v>0</v>
      </c>
      <c r="J200" s="137">
        <v>0</v>
      </c>
    </row>
    <row r="201" spans="1:10" s="120" customFormat="1" ht="12.75">
      <c r="A201" s="136"/>
      <c r="B201" s="136" t="s">
        <v>259</v>
      </c>
      <c r="C201" s="136" t="s">
        <v>351</v>
      </c>
      <c r="D201" s="136"/>
      <c r="E201" s="137">
        <v>3243.89</v>
      </c>
      <c r="F201" s="137">
        <v>0</v>
      </c>
      <c r="G201" s="136"/>
      <c r="H201" s="137">
        <v>0</v>
      </c>
      <c r="I201" s="141">
        <f t="shared" si="6"/>
        <v>0</v>
      </c>
      <c r="J201" s="137">
        <v>0</v>
      </c>
    </row>
    <row r="202" spans="1:10" s="120" customFormat="1" ht="12.75">
      <c r="A202" s="136"/>
      <c r="B202" s="136" t="s">
        <v>20</v>
      </c>
      <c r="C202" s="136" t="s">
        <v>21</v>
      </c>
      <c r="D202" s="136"/>
      <c r="E202" s="137">
        <v>3243.89</v>
      </c>
      <c r="F202" s="137">
        <v>0</v>
      </c>
      <c r="G202" s="136"/>
      <c r="H202" s="137">
        <v>0</v>
      </c>
      <c r="I202" s="141">
        <f t="shared" si="6"/>
        <v>0</v>
      </c>
      <c r="J202" s="137">
        <v>0</v>
      </c>
    </row>
    <row r="203" spans="1:10" ht="12.75">
      <c r="A203" s="138"/>
      <c r="B203" s="138" t="s">
        <v>22</v>
      </c>
      <c r="C203" s="138" t="s">
        <v>23</v>
      </c>
      <c r="D203" s="138" t="s">
        <v>1</v>
      </c>
      <c r="E203" s="139">
        <v>3243.89</v>
      </c>
      <c r="F203" s="139"/>
      <c r="G203" s="138"/>
      <c r="H203" s="139">
        <v>0</v>
      </c>
      <c r="I203" s="142">
        <f t="shared" si="6"/>
        <v>0</v>
      </c>
      <c r="J203" s="139">
        <v>0</v>
      </c>
    </row>
    <row r="204" spans="1:10" s="120" customFormat="1" ht="12.75">
      <c r="A204" s="136" t="s">
        <v>313</v>
      </c>
      <c r="B204" s="136" t="s">
        <v>336</v>
      </c>
      <c r="C204" s="136" t="s">
        <v>314</v>
      </c>
      <c r="D204" s="136"/>
      <c r="E204" s="137">
        <v>316</v>
      </c>
      <c r="F204" s="137">
        <v>511.5</v>
      </c>
      <c r="G204" s="136"/>
      <c r="H204" s="137">
        <v>511.5</v>
      </c>
      <c r="I204" s="141">
        <f t="shared" si="6"/>
        <v>161.86708860759492</v>
      </c>
      <c r="J204" s="137">
        <f t="shared" si="4"/>
        <v>100</v>
      </c>
    </row>
    <row r="205" spans="1:10" s="120" customFormat="1" ht="12.75">
      <c r="A205" s="136"/>
      <c r="B205" s="136" t="s">
        <v>243</v>
      </c>
      <c r="C205" s="136" t="s">
        <v>160</v>
      </c>
      <c r="D205" s="136"/>
      <c r="E205" s="137">
        <v>316</v>
      </c>
      <c r="F205" s="137">
        <v>511.5</v>
      </c>
      <c r="G205" s="136"/>
      <c r="H205" s="137">
        <v>511.5</v>
      </c>
      <c r="I205" s="141">
        <f t="shared" si="6"/>
        <v>161.86708860759492</v>
      </c>
      <c r="J205" s="137">
        <f t="shared" si="4"/>
        <v>100</v>
      </c>
    </row>
    <row r="206" spans="1:10" s="120" customFormat="1" ht="12.75">
      <c r="A206" s="136"/>
      <c r="B206" s="135">
        <v>37</v>
      </c>
      <c r="C206" s="136" t="s">
        <v>369</v>
      </c>
      <c r="D206" s="136"/>
      <c r="E206" s="137">
        <v>316</v>
      </c>
      <c r="F206" s="137">
        <v>511.5</v>
      </c>
      <c r="G206" s="136"/>
      <c r="H206" s="137">
        <v>511.5</v>
      </c>
      <c r="I206" s="141">
        <f t="shared" si="6"/>
        <v>161.86708860759492</v>
      </c>
      <c r="J206" s="137">
        <f t="shared" si="4"/>
        <v>100</v>
      </c>
    </row>
    <row r="207" spans="1:10" s="120" customFormat="1" ht="12.75">
      <c r="A207" s="136"/>
      <c r="B207" s="135">
        <v>372</v>
      </c>
      <c r="C207" s="136" t="s">
        <v>370</v>
      </c>
      <c r="D207" s="136"/>
      <c r="E207" s="137">
        <v>316</v>
      </c>
      <c r="F207" s="137">
        <v>511.5</v>
      </c>
      <c r="G207" s="136"/>
      <c r="H207" s="137">
        <v>511.5</v>
      </c>
      <c r="I207" s="141">
        <f t="shared" si="6"/>
        <v>161.86708860759492</v>
      </c>
      <c r="J207" s="137">
        <f t="shared" si="4"/>
        <v>100</v>
      </c>
    </row>
    <row r="208" spans="1:10" ht="12.75">
      <c r="A208" s="138"/>
      <c r="B208" s="143">
        <v>3722</v>
      </c>
      <c r="C208" s="138" t="s">
        <v>371</v>
      </c>
      <c r="D208" s="138" t="s">
        <v>315</v>
      </c>
      <c r="E208" s="139">
        <v>316</v>
      </c>
      <c r="F208" s="139"/>
      <c r="G208" s="138"/>
      <c r="H208" s="139">
        <v>511.5</v>
      </c>
      <c r="I208" s="142">
        <f t="shared" si="6"/>
        <v>161.86708860759492</v>
      </c>
      <c r="J208" s="139">
        <v>0</v>
      </c>
    </row>
    <row r="209" spans="1:10" s="120" customFormat="1" ht="12.75">
      <c r="A209" s="136" t="s">
        <v>316</v>
      </c>
      <c r="B209" s="136" t="s">
        <v>336</v>
      </c>
      <c r="C209" s="136" t="s">
        <v>317</v>
      </c>
      <c r="D209" s="136"/>
      <c r="E209" s="137">
        <v>4587.62</v>
      </c>
      <c r="F209" s="137">
        <v>5500</v>
      </c>
      <c r="G209" s="136"/>
      <c r="H209" s="137">
        <v>5448.21</v>
      </c>
      <c r="I209" s="141">
        <f t="shared" si="6"/>
        <v>118.75896434316704</v>
      </c>
      <c r="J209" s="137">
        <f t="shared" si="4"/>
        <v>99.05836363636364</v>
      </c>
    </row>
    <row r="210" spans="1:10" s="120" customFormat="1" ht="12.75">
      <c r="A210" s="136"/>
      <c r="B210" s="136" t="s">
        <v>243</v>
      </c>
      <c r="C210" s="136" t="s">
        <v>160</v>
      </c>
      <c r="D210" s="136"/>
      <c r="E210" s="137">
        <v>4587.62</v>
      </c>
      <c r="F210" s="137">
        <v>5500</v>
      </c>
      <c r="G210" s="136"/>
      <c r="H210" s="137">
        <v>5448.21</v>
      </c>
      <c r="I210" s="141">
        <f t="shared" si="6"/>
        <v>118.75896434316704</v>
      </c>
      <c r="J210" s="137">
        <f t="shared" si="4"/>
        <v>99.05836363636364</v>
      </c>
    </row>
    <row r="211" spans="1:10" s="120" customFormat="1" ht="12.75">
      <c r="A211" s="136"/>
      <c r="B211" s="136" t="s">
        <v>244</v>
      </c>
      <c r="C211" s="136" t="s">
        <v>159</v>
      </c>
      <c r="D211" s="136"/>
      <c r="E211" s="137">
        <v>4587.62</v>
      </c>
      <c r="F211" s="137">
        <v>5500</v>
      </c>
      <c r="G211" s="136"/>
      <c r="H211" s="137">
        <v>5448.21</v>
      </c>
      <c r="I211" s="141">
        <f t="shared" si="6"/>
        <v>118.75896434316704</v>
      </c>
      <c r="J211" s="137">
        <f t="shared" si="4"/>
        <v>99.05836363636364</v>
      </c>
    </row>
    <row r="212" spans="1:10" s="120" customFormat="1" ht="12.75">
      <c r="A212" s="136"/>
      <c r="B212" s="136" t="s">
        <v>33</v>
      </c>
      <c r="C212" s="136" t="s">
        <v>34</v>
      </c>
      <c r="D212" s="136"/>
      <c r="E212" s="137">
        <v>4587.62</v>
      </c>
      <c r="F212" s="137">
        <v>5500</v>
      </c>
      <c r="G212" s="136"/>
      <c r="H212" s="137">
        <v>5448.21</v>
      </c>
      <c r="I212" s="141">
        <f t="shared" si="6"/>
        <v>118.75896434316704</v>
      </c>
      <c r="J212" s="137">
        <f t="shared" si="4"/>
        <v>99.05836363636364</v>
      </c>
    </row>
    <row r="213" spans="1:10" ht="12.75">
      <c r="A213" s="138"/>
      <c r="B213" s="138" t="s">
        <v>56</v>
      </c>
      <c r="C213" s="138" t="s">
        <v>57</v>
      </c>
      <c r="D213" s="138" t="s">
        <v>318</v>
      </c>
      <c r="E213" s="139">
        <v>4587.62</v>
      </c>
      <c r="F213" s="139"/>
      <c r="G213" s="138"/>
      <c r="H213" s="139">
        <v>5448.21</v>
      </c>
      <c r="I213" s="142">
        <f t="shared" si="6"/>
        <v>118.75896434316704</v>
      </c>
      <c r="J213" s="139">
        <v>0</v>
      </c>
    </row>
    <row r="214" spans="1:10" s="120" customFormat="1" ht="12.75">
      <c r="A214" s="153" t="s">
        <v>319</v>
      </c>
      <c r="B214" s="153" t="s">
        <v>343</v>
      </c>
      <c r="C214" s="153" t="s">
        <v>288</v>
      </c>
      <c r="D214" s="153"/>
      <c r="E214" s="154">
        <v>19670</v>
      </c>
      <c r="F214" s="154">
        <v>351</v>
      </c>
      <c r="G214" s="153"/>
      <c r="H214" s="154">
        <v>351</v>
      </c>
      <c r="I214" s="155">
        <f t="shared" si="6"/>
        <v>1.784443314692425</v>
      </c>
      <c r="J214" s="154">
        <f t="shared" si="4"/>
        <v>100</v>
      </c>
    </row>
    <row r="215" spans="1:10" s="120" customFormat="1" ht="12.75">
      <c r="A215" s="136" t="s">
        <v>320</v>
      </c>
      <c r="B215" s="136" t="s">
        <v>336</v>
      </c>
      <c r="C215" s="136" t="s">
        <v>321</v>
      </c>
      <c r="D215" s="136"/>
      <c r="E215" s="137">
        <v>270</v>
      </c>
      <c r="F215" s="137">
        <v>351</v>
      </c>
      <c r="G215" s="136"/>
      <c r="H215" s="137">
        <v>351</v>
      </c>
      <c r="I215" s="141">
        <f t="shared" si="6"/>
        <v>130</v>
      </c>
      <c r="J215" s="137">
        <f t="shared" si="4"/>
        <v>100</v>
      </c>
    </row>
    <row r="216" spans="1:10" s="120" customFormat="1" ht="12.75">
      <c r="A216" s="136"/>
      <c r="B216" s="136" t="s">
        <v>243</v>
      </c>
      <c r="C216" s="136" t="s">
        <v>160</v>
      </c>
      <c r="D216" s="136"/>
      <c r="E216" s="137">
        <v>270</v>
      </c>
      <c r="F216" s="137">
        <v>351</v>
      </c>
      <c r="G216" s="136"/>
      <c r="H216" s="137">
        <v>351</v>
      </c>
      <c r="I216" s="141">
        <f t="shared" si="6"/>
        <v>130</v>
      </c>
      <c r="J216" s="137">
        <f t="shared" si="4"/>
        <v>100</v>
      </c>
    </row>
    <row r="217" spans="1:10" s="120" customFormat="1" ht="12.75">
      <c r="A217" s="136"/>
      <c r="B217" s="136" t="s">
        <v>244</v>
      </c>
      <c r="C217" s="136" t="s">
        <v>159</v>
      </c>
      <c r="D217" s="136"/>
      <c r="E217" s="137">
        <v>270</v>
      </c>
      <c r="F217" s="137">
        <v>351</v>
      </c>
      <c r="G217" s="136"/>
      <c r="H217" s="137">
        <v>351</v>
      </c>
      <c r="I217" s="141">
        <f t="shared" si="6"/>
        <v>130</v>
      </c>
      <c r="J217" s="137">
        <f t="shared" si="4"/>
        <v>100</v>
      </c>
    </row>
    <row r="218" spans="1:10" s="120" customFormat="1" ht="12.75">
      <c r="A218" s="136"/>
      <c r="B218" s="136" t="s">
        <v>33</v>
      </c>
      <c r="C218" s="136" t="s">
        <v>34</v>
      </c>
      <c r="D218" s="136"/>
      <c r="E218" s="137">
        <v>270</v>
      </c>
      <c r="F218" s="137">
        <v>351</v>
      </c>
      <c r="G218" s="136"/>
      <c r="H218" s="137">
        <v>351</v>
      </c>
      <c r="I218" s="141">
        <f t="shared" si="6"/>
        <v>130</v>
      </c>
      <c r="J218" s="137">
        <f t="shared" si="4"/>
        <v>100</v>
      </c>
    </row>
    <row r="219" spans="1:10" ht="12.75">
      <c r="A219" s="138"/>
      <c r="B219" s="138" t="s">
        <v>56</v>
      </c>
      <c r="C219" s="138" t="s">
        <v>57</v>
      </c>
      <c r="D219" s="138" t="s">
        <v>318</v>
      </c>
      <c r="E219" s="139">
        <v>270</v>
      </c>
      <c r="F219" s="139"/>
      <c r="G219" s="138"/>
      <c r="H219" s="139">
        <v>351</v>
      </c>
      <c r="I219" s="142">
        <f t="shared" si="6"/>
        <v>130</v>
      </c>
      <c r="J219" s="139">
        <v>0</v>
      </c>
    </row>
    <row r="220" spans="1:10" s="120" customFormat="1" ht="12.75">
      <c r="A220" s="136" t="s">
        <v>372</v>
      </c>
      <c r="B220" s="136" t="s">
        <v>336</v>
      </c>
      <c r="C220" s="136" t="s">
        <v>373</v>
      </c>
      <c r="D220" s="136"/>
      <c r="E220" s="137">
        <v>16400</v>
      </c>
      <c r="F220" s="137"/>
      <c r="G220" s="136"/>
      <c r="H220" s="137"/>
      <c r="I220" s="141"/>
      <c r="J220" s="137"/>
    </row>
    <row r="221" spans="1:10" ht="12.75">
      <c r="A221" s="138"/>
      <c r="B221" s="136" t="s">
        <v>243</v>
      </c>
      <c r="C221" s="136" t="s">
        <v>160</v>
      </c>
      <c r="D221" s="138"/>
      <c r="E221" s="137">
        <v>12903.75</v>
      </c>
      <c r="F221" s="139"/>
      <c r="G221" s="138"/>
      <c r="H221" s="139"/>
      <c r="I221" s="142"/>
      <c r="J221" s="139"/>
    </row>
    <row r="222" spans="1:10" ht="12.75">
      <c r="A222" s="138"/>
      <c r="B222" s="136" t="s">
        <v>244</v>
      </c>
      <c r="C222" s="136" t="s">
        <v>159</v>
      </c>
      <c r="D222" s="138"/>
      <c r="E222" s="137">
        <v>12903.75</v>
      </c>
      <c r="F222" s="139"/>
      <c r="G222" s="138"/>
      <c r="H222" s="139"/>
      <c r="I222" s="142"/>
      <c r="J222" s="139"/>
    </row>
    <row r="223" spans="1:10" ht="12.75">
      <c r="A223" s="138"/>
      <c r="B223" s="136" t="s">
        <v>33</v>
      </c>
      <c r="C223" s="136" t="s">
        <v>34</v>
      </c>
      <c r="D223" s="138"/>
      <c r="E223" s="139">
        <v>12533.75</v>
      </c>
      <c r="F223" s="139"/>
      <c r="G223" s="138"/>
      <c r="H223" s="139"/>
      <c r="I223" s="142"/>
      <c r="J223" s="139"/>
    </row>
    <row r="224" spans="1:10" ht="12.75">
      <c r="A224" s="138"/>
      <c r="B224" s="138" t="s">
        <v>48</v>
      </c>
      <c r="C224" s="138" t="s">
        <v>49</v>
      </c>
      <c r="D224" s="143">
        <v>53082</v>
      </c>
      <c r="E224" s="139">
        <v>12533.75</v>
      </c>
      <c r="F224" s="139"/>
      <c r="G224" s="138"/>
      <c r="H224" s="139"/>
      <c r="I224" s="142"/>
      <c r="J224" s="139"/>
    </row>
    <row r="225" spans="1:10" ht="12.75">
      <c r="A225" s="138"/>
      <c r="B225" s="136" t="s">
        <v>8</v>
      </c>
      <c r="C225" s="136" t="s">
        <v>9</v>
      </c>
      <c r="D225" s="143"/>
      <c r="E225" s="137">
        <v>370</v>
      </c>
      <c r="F225" s="139"/>
      <c r="G225" s="138"/>
      <c r="H225" s="139"/>
      <c r="I225" s="142"/>
      <c r="J225" s="139"/>
    </row>
    <row r="226" spans="1:10" ht="12.75">
      <c r="A226" s="138"/>
      <c r="B226" s="138" t="s">
        <v>13</v>
      </c>
      <c r="C226" s="138" t="s">
        <v>26</v>
      </c>
      <c r="D226" s="143">
        <v>53082</v>
      </c>
      <c r="E226" s="139">
        <v>370</v>
      </c>
      <c r="F226" s="139"/>
      <c r="G226" s="138"/>
      <c r="H226" s="139"/>
      <c r="I226" s="142"/>
      <c r="J226" s="139"/>
    </row>
    <row r="227" spans="1:10" ht="12.75">
      <c r="A227" s="138"/>
      <c r="B227" s="136" t="s">
        <v>258</v>
      </c>
      <c r="C227" s="136" t="s">
        <v>162</v>
      </c>
      <c r="D227" s="143"/>
      <c r="E227" s="137">
        <v>3496.25</v>
      </c>
      <c r="F227" s="139"/>
      <c r="G227" s="138"/>
      <c r="H227" s="139"/>
      <c r="I227" s="142"/>
      <c r="J227" s="139"/>
    </row>
    <row r="228" spans="1:10" ht="12.75">
      <c r="A228" s="138"/>
      <c r="B228" s="135">
        <v>41</v>
      </c>
      <c r="C228" s="136" t="s">
        <v>374</v>
      </c>
      <c r="D228" s="143"/>
      <c r="E228" s="137">
        <v>2000</v>
      </c>
      <c r="F228" s="139"/>
      <c r="G228" s="138"/>
      <c r="H228" s="139"/>
      <c r="I228" s="142"/>
      <c r="J228" s="139"/>
    </row>
    <row r="229" spans="1:10" ht="12.75">
      <c r="A229" s="138"/>
      <c r="B229" s="135">
        <v>412</v>
      </c>
      <c r="C229" s="136" t="s">
        <v>375</v>
      </c>
      <c r="D229" s="143"/>
      <c r="E229" s="139">
        <v>2000</v>
      </c>
      <c r="F229" s="139"/>
      <c r="G229" s="138"/>
      <c r="H229" s="139"/>
      <c r="I229" s="142"/>
      <c r="J229" s="139"/>
    </row>
    <row r="230" spans="1:10" ht="12.75">
      <c r="A230" s="138"/>
      <c r="B230" s="143">
        <v>4123</v>
      </c>
      <c r="C230" s="138" t="s">
        <v>376</v>
      </c>
      <c r="D230" s="143">
        <v>53082</v>
      </c>
      <c r="E230" s="139">
        <v>2000</v>
      </c>
      <c r="F230" s="139"/>
      <c r="G230" s="138"/>
      <c r="H230" s="139"/>
      <c r="I230" s="142"/>
      <c r="J230" s="139"/>
    </row>
    <row r="231" spans="1:10" ht="12.75">
      <c r="A231" s="138"/>
      <c r="B231" s="136" t="s">
        <v>259</v>
      </c>
      <c r="C231" s="136" t="s">
        <v>350</v>
      </c>
      <c r="D231" s="143"/>
      <c r="E231" s="137">
        <v>1496.25</v>
      </c>
      <c r="F231" s="139"/>
      <c r="G231" s="138"/>
      <c r="H231" s="139"/>
      <c r="I231" s="142"/>
      <c r="J231" s="139"/>
    </row>
    <row r="232" spans="1:10" ht="12.75">
      <c r="A232" s="138"/>
      <c r="B232" s="136" t="s">
        <v>20</v>
      </c>
      <c r="C232" s="136" t="s">
        <v>21</v>
      </c>
      <c r="D232" s="143"/>
      <c r="E232" s="137">
        <v>1496.25</v>
      </c>
      <c r="F232" s="139"/>
      <c r="G232" s="138"/>
      <c r="H232" s="139"/>
      <c r="I232" s="142"/>
      <c r="J232" s="139"/>
    </row>
    <row r="233" spans="1:10" ht="12.75">
      <c r="A233" s="138"/>
      <c r="B233" s="138" t="s">
        <v>38</v>
      </c>
      <c r="C233" s="138" t="s">
        <v>39</v>
      </c>
      <c r="D233" s="143">
        <v>53082</v>
      </c>
      <c r="E233" s="139">
        <v>1496.25</v>
      </c>
      <c r="F233" s="139"/>
      <c r="G233" s="138"/>
      <c r="H233" s="139"/>
      <c r="I233" s="142"/>
      <c r="J233" s="139"/>
    </row>
    <row r="234" spans="1:10" s="120" customFormat="1" ht="12.75">
      <c r="A234" s="136" t="s">
        <v>377</v>
      </c>
      <c r="B234" s="136" t="s">
        <v>336</v>
      </c>
      <c r="C234" s="136" t="s">
        <v>378</v>
      </c>
      <c r="D234" s="135"/>
      <c r="E234" s="137">
        <v>3000</v>
      </c>
      <c r="F234" s="137"/>
      <c r="G234" s="136"/>
      <c r="H234" s="137"/>
      <c r="I234" s="141"/>
      <c r="J234" s="137"/>
    </row>
    <row r="235" spans="1:10" ht="12.75">
      <c r="A235" s="138"/>
      <c r="B235" s="136" t="s">
        <v>243</v>
      </c>
      <c r="C235" s="136" t="s">
        <v>160</v>
      </c>
      <c r="D235" s="143"/>
      <c r="E235" s="137">
        <v>3000</v>
      </c>
      <c r="F235" s="139"/>
      <c r="G235" s="138"/>
      <c r="H235" s="139"/>
      <c r="I235" s="142"/>
      <c r="J235" s="139"/>
    </row>
    <row r="236" spans="1:10" ht="12.75">
      <c r="A236" s="138"/>
      <c r="B236" s="136" t="s">
        <v>244</v>
      </c>
      <c r="C236" s="136" t="s">
        <v>159</v>
      </c>
      <c r="D236" s="143"/>
      <c r="E236" s="137">
        <v>3000</v>
      </c>
      <c r="F236" s="139"/>
      <c r="G236" s="138"/>
      <c r="H236" s="139"/>
      <c r="I236" s="142"/>
      <c r="J236" s="139"/>
    </row>
    <row r="237" spans="1:10" ht="12.75">
      <c r="A237" s="138"/>
      <c r="B237" s="136" t="s">
        <v>33</v>
      </c>
      <c r="C237" s="136" t="s">
        <v>34</v>
      </c>
      <c r="D237" s="143"/>
      <c r="E237" s="139">
        <v>3000</v>
      </c>
      <c r="F237" s="139"/>
      <c r="G237" s="138"/>
      <c r="H237" s="139"/>
      <c r="I237" s="142"/>
      <c r="J237" s="139"/>
    </row>
    <row r="238" spans="1:10" ht="12.75">
      <c r="A238" s="138"/>
      <c r="B238" s="143">
        <v>3221</v>
      </c>
      <c r="C238" s="138" t="s">
        <v>379</v>
      </c>
      <c r="D238" s="143">
        <v>11001</v>
      </c>
      <c r="E238" s="139">
        <v>3000</v>
      </c>
      <c r="F238" s="139"/>
      <c r="G238" s="138"/>
      <c r="H238" s="139"/>
      <c r="I238" s="142"/>
      <c r="J238" s="139"/>
    </row>
    <row r="239" spans="1:10" s="120" customFormat="1" ht="12.75">
      <c r="A239" s="153">
        <v>2401</v>
      </c>
      <c r="B239" s="156" t="s">
        <v>343</v>
      </c>
      <c r="C239" s="153" t="s">
        <v>382</v>
      </c>
      <c r="D239" s="153"/>
      <c r="E239" s="154">
        <v>16075.45</v>
      </c>
      <c r="F239" s="157">
        <v>69300.6</v>
      </c>
      <c r="G239" s="153"/>
      <c r="H239" s="154">
        <v>100064.29</v>
      </c>
      <c r="I239" s="155">
        <f aca="true" t="shared" si="7" ref="I239:I247">H239/E239*100</f>
        <v>622.4664939395165</v>
      </c>
      <c r="J239" s="154">
        <f>H239/F239*100</f>
        <v>144.39166471863157</v>
      </c>
    </row>
    <row r="240" spans="1:10" s="120" customFormat="1" ht="12.75">
      <c r="A240" s="136" t="s">
        <v>322</v>
      </c>
      <c r="B240" s="135" t="s">
        <v>336</v>
      </c>
      <c r="C240" s="136" t="s">
        <v>383</v>
      </c>
      <c r="D240" s="136"/>
      <c r="E240" s="137">
        <v>11929.01</v>
      </c>
      <c r="F240" s="137">
        <v>60665.6</v>
      </c>
      <c r="G240" s="136"/>
      <c r="H240" s="137">
        <v>91319.36</v>
      </c>
      <c r="I240" s="141">
        <f t="shared" si="7"/>
        <v>765.5233753681152</v>
      </c>
      <c r="J240" s="137">
        <f>H240/F240*100</f>
        <v>150.5290642472835</v>
      </c>
    </row>
    <row r="241" spans="1:10" s="120" customFormat="1" ht="12.75">
      <c r="A241" s="136"/>
      <c r="B241" s="136" t="s">
        <v>243</v>
      </c>
      <c r="C241" s="136" t="s">
        <v>160</v>
      </c>
      <c r="D241" s="136"/>
      <c r="E241" s="137">
        <v>11929.01</v>
      </c>
      <c r="F241" s="137">
        <v>60665.6</v>
      </c>
      <c r="G241" s="136"/>
      <c r="H241" s="137">
        <v>91319.36</v>
      </c>
      <c r="I241" s="141">
        <f t="shared" si="7"/>
        <v>765.5233753681152</v>
      </c>
      <c r="J241" s="137">
        <f t="shared" si="4"/>
        <v>150.5290642472835</v>
      </c>
    </row>
    <row r="242" spans="1:10" s="120" customFormat="1" ht="12.75">
      <c r="A242" s="136"/>
      <c r="B242" s="136" t="s">
        <v>244</v>
      </c>
      <c r="C242" s="136" t="s">
        <v>159</v>
      </c>
      <c r="D242" s="136"/>
      <c r="E242" s="137">
        <v>11929.01</v>
      </c>
      <c r="F242" s="137">
        <v>60665.6</v>
      </c>
      <c r="G242" s="136"/>
      <c r="H242" s="137">
        <v>91319.36</v>
      </c>
      <c r="I242" s="141">
        <f t="shared" si="7"/>
        <v>765.5233753681152</v>
      </c>
      <c r="J242" s="137">
        <f t="shared" si="4"/>
        <v>150.5290642472835</v>
      </c>
    </row>
    <row r="243" spans="1:10" s="120" customFormat="1" ht="12.75">
      <c r="A243" s="136"/>
      <c r="B243" s="136" t="s">
        <v>11</v>
      </c>
      <c r="C243" s="136" t="s">
        <v>12</v>
      </c>
      <c r="D243" s="136"/>
      <c r="E243" s="137">
        <v>11929.01</v>
      </c>
      <c r="F243" s="137">
        <v>60665.6</v>
      </c>
      <c r="G243" s="136"/>
      <c r="H243" s="137">
        <v>91319.36</v>
      </c>
      <c r="I243" s="141">
        <f t="shared" si="7"/>
        <v>765.5233753681152</v>
      </c>
      <c r="J243" s="137">
        <f t="shared" si="4"/>
        <v>150.5290642472835</v>
      </c>
    </row>
    <row r="244" spans="1:10" ht="12.75">
      <c r="A244" s="138"/>
      <c r="B244" s="138" t="s">
        <v>18</v>
      </c>
      <c r="C244" s="138" t="s">
        <v>19</v>
      </c>
      <c r="D244" s="138" t="s">
        <v>245</v>
      </c>
      <c r="E244" s="139">
        <v>11929.01</v>
      </c>
      <c r="F244" s="139"/>
      <c r="G244" s="138"/>
      <c r="H244" s="139">
        <v>91319.36</v>
      </c>
      <c r="I244" s="142">
        <f t="shared" si="7"/>
        <v>765.5233753681152</v>
      </c>
      <c r="J244" s="139">
        <v>0</v>
      </c>
    </row>
    <row r="245" spans="1:10" s="120" customFormat="1" ht="12.75">
      <c r="A245" s="136" t="s">
        <v>323</v>
      </c>
      <c r="B245" s="136" t="s">
        <v>336</v>
      </c>
      <c r="C245" s="136" t="s">
        <v>324</v>
      </c>
      <c r="D245" s="136"/>
      <c r="E245" s="137">
        <v>4146.44</v>
      </c>
      <c r="F245" s="137">
        <v>8635</v>
      </c>
      <c r="G245" s="136"/>
      <c r="H245" s="137">
        <v>8744.93</v>
      </c>
      <c r="I245" s="141">
        <f t="shared" si="7"/>
        <v>210.90212326718824</v>
      </c>
      <c r="J245" s="137">
        <f t="shared" si="4"/>
        <v>101.27307469600464</v>
      </c>
    </row>
    <row r="246" spans="1:10" s="120" customFormat="1" ht="12.75">
      <c r="A246" s="136"/>
      <c r="B246" s="136" t="s">
        <v>243</v>
      </c>
      <c r="C246" s="136" t="s">
        <v>160</v>
      </c>
      <c r="D246" s="136"/>
      <c r="E246" s="137">
        <v>4146.44</v>
      </c>
      <c r="F246" s="137">
        <v>8635</v>
      </c>
      <c r="G246" s="136"/>
      <c r="H246" s="137">
        <v>8744.93</v>
      </c>
      <c r="I246" s="141">
        <f t="shared" si="7"/>
        <v>210.90212326718824</v>
      </c>
      <c r="J246" s="137">
        <f t="shared" si="4"/>
        <v>101.27307469600464</v>
      </c>
    </row>
    <row r="247" spans="1:10" s="120" customFormat="1" ht="12.75">
      <c r="A247" s="136"/>
      <c r="B247" s="136" t="s">
        <v>244</v>
      </c>
      <c r="C247" s="136" t="s">
        <v>159</v>
      </c>
      <c r="D247" s="136"/>
      <c r="E247" s="137">
        <v>4146.44</v>
      </c>
      <c r="F247" s="137">
        <v>8635</v>
      </c>
      <c r="G247" s="136"/>
      <c r="H247" s="137">
        <v>8744.93</v>
      </c>
      <c r="I247" s="141">
        <f t="shared" si="7"/>
        <v>210.90212326718824</v>
      </c>
      <c r="J247" s="137">
        <f t="shared" si="4"/>
        <v>101.27307469600464</v>
      </c>
    </row>
    <row r="248" spans="1:10" s="120" customFormat="1" ht="12.75">
      <c r="A248" s="136"/>
      <c r="B248" s="136" t="s">
        <v>33</v>
      </c>
      <c r="C248" s="136" t="s">
        <v>34</v>
      </c>
      <c r="D248" s="136"/>
      <c r="E248" s="137">
        <v>0</v>
      </c>
      <c r="F248" s="137">
        <v>5050</v>
      </c>
      <c r="G248" s="136"/>
      <c r="H248" s="137">
        <v>5040.9</v>
      </c>
      <c r="I248" s="141">
        <v>0</v>
      </c>
      <c r="J248" s="137">
        <f aca="true" t="shared" si="8" ref="J248:J305">H248/F248*100</f>
        <v>99.81980198019801</v>
      </c>
    </row>
    <row r="249" spans="1:10" ht="12.75">
      <c r="A249" s="138"/>
      <c r="B249" s="138" t="s">
        <v>44</v>
      </c>
      <c r="C249" s="138" t="s">
        <v>45</v>
      </c>
      <c r="D249" s="138" t="s">
        <v>255</v>
      </c>
      <c r="E249" s="139">
        <v>0</v>
      </c>
      <c r="F249" s="139"/>
      <c r="G249" s="138"/>
      <c r="H249" s="139">
        <v>491.4</v>
      </c>
      <c r="I249" s="142">
        <v>0</v>
      </c>
      <c r="J249" s="139">
        <v>0</v>
      </c>
    </row>
    <row r="250" spans="1:10" ht="12.75">
      <c r="A250" s="138"/>
      <c r="B250" s="138" t="s">
        <v>48</v>
      </c>
      <c r="C250" s="138" t="s">
        <v>49</v>
      </c>
      <c r="D250" s="138" t="s">
        <v>255</v>
      </c>
      <c r="E250" s="139">
        <v>0</v>
      </c>
      <c r="F250" s="139"/>
      <c r="G250" s="138"/>
      <c r="H250" s="139">
        <v>4549.5</v>
      </c>
      <c r="I250" s="142">
        <v>0</v>
      </c>
      <c r="J250" s="139">
        <v>0</v>
      </c>
    </row>
    <row r="251" spans="1:10" s="120" customFormat="1" ht="12.75">
      <c r="A251" s="136"/>
      <c r="B251" s="136" t="s">
        <v>11</v>
      </c>
      <c r="C251" s="136" t="s">
        <v>12</v>
      </c>
      <c r="D251" s="136"/>
      <c r="E251" s="137">
        <v>4146.44</v>
      </c>
      <c r="F251" s="137">
        <v>3585</v>
      </c>
      <c r="G251" s="136"/>
      <c r="H251" s="137">
        <v>3704.03</v>
      </c>
      <c r="I251" s="141">
        <f aca="true" t="shared" si="9" ref="I251:I291">H251/E251*100</f>
        <v>89.3303653254358</v>
      </c>
      <c r="J251" s="137">
        <f t="shared" si="8"/>
        <v>103.32022315202232</v>
      </c>
    </row>
    <row r="252" spans="1:10" ht="12.75">
      <c r="A252" s="138"/>
      <c r="B252" s="138" t="s">
        <v>18</v>
      </c>
      <c r="C252" s="138" t="s">
        <v>19</v>
      </c>
      <c r="D252" s="138" t="s">
        <v>255</v>
      </c>
      <c r="E252" s="139">
        <v>2868.94</v>
      </c>
      <c r="F252" s="139"/>
      <c r="G252" s="138"/>
      <c r="H252" s="139">
        <v>0</v>
      </c>
      <c r="I252" s="142">
        <f t="shared" si="9"/>
        <v>0</v>
      </c>
      <c r="J252" s="139">
        <v>0</v>
      </c>
    </row>
    <row r="253" spans="1:10" ht="12.75">
      <c r="A253" s="138"/>
      <c r="B253" s="143">
        <v>3234</v>
      </c>
      <c r="C253" s="138" t="s">
        <v>384</v>
      </c>
      <c r="D253" s="138" t="s">
        <v>255</v>
      </c>
      <c r="E253" s="139">
        <v>840</v>
      </c>
      <c r="F253" s="139"/>
      <c r="G253" s="138"/>
      <c r="H253" s="139">
        <v>840</v>
      </c>
      <c r="I253" s="142">
        <f t="shared" si="9"/>
        <v>100</v>
      </c>
      <c r="J253" s="139">
        <v>0</v>
      </c>
    </row>
    <row r="254" spans="1:10" ht="12.75">
      <c r="A254" s="138"/>
      <c r="B254" s="143">
        <v>3238</v>
      </c>
      <c r="C254" s="138" t="s">
        <v>385</v>
      </c>
      <c r="D254" s="138" t="s">
        <v>255</v>
      </c>
      <c r="E254" s="139">
        <v>437.5</v>
      </c>
      <c r="F254" s="139"/>
      <c r="G254" s="138"/>
      <c r="H254" s="139">
        <v>2097.5</v>
      </c>
      <c r="I254" s="142">
        <f t="shared" si="9"/>
        <v>479.42857142857144</v>
      </c>
      <c r="J254" s="139">
        <v>0</v>
      </c>
    </row>
    <row r="255" spans="1:10" ht="12.75">
      <c r="A255" s="138"/>
      <c r="B255" s="143">
        <v>3239</v>
      </c>
      <c r="C255" s="138" t="s">
        <v>386</v>
      </c>
      <c r="D255" s="143">
        <v>55368</v>
      </c>
      <c r="E255" s="139">
        <v>0</v>
      </c>
      <c r="F255" s="139"/>
      <c r="G255" s="138"/>
      <c r="H255" s="139">
        <v>766.53</v>
      </c>
      <c r="I255" s="142">
        <v>0</v>
      </c>
      <c r="J255" s="139">
        <v>0</v>
      </c>
    </row>
    <row r="256" spans="1:10" s="120" customFormat="1" ht="12.75">
      <c r="A256" s="153" t="s">
        <v>325</v>
      </c>
      <c r="B256" s="153" t="s">
        <v>343</v>
      </c>
      <c r="C256" s="153" t="s">
        <v>326</v>
      </c>
      <c r="D256" s="153"/>
      <c r="E256" s="154">
        <v>23866.77</v>
      </c>
      <c r="F256" s="154">
        <v>49268.43</v>
      </c>
      <c r="G256" s="153"/>
      <c r="H256" s="154">
        <v>29795.18</v>
      </c>
      <c r="I256" s="155">
        <f t="shared" si="9"/>
        <v>124.83959915816007</v>
      </c>
      <c r="J256" s="154">
        <f t="shared" si="8"/>
        <v>60.475196794377254</v>
      </c>
    </row>
    <row r="257" spans="1:10" s="120" customFormat="1" ht="12.75">
      <c r="A257" s="136" t="s">
        <v>327</v>
      </c>
      <c r="B257" s="136" t="s">
        <v>336</v>
      </c>
      <c r="C257" s="136" t="s">
        <v>328</v>
      </c>
      <c r="D257" s="136"/>
      <c r="E257" s="137">
        <v>10592.69</v>
      </c>
      <c r="F257" s="137">
        <v>17948.43</v>
      </c>
      <c r="G257" s="136"/>
      <c r="H257" s="137">
        <v>14900</v>
      </c>
      <c r="I257" s="141">
        <f t="shared" si="9"/>
        <v>140.6630421545424</v>
      </c>
      <c r="J257" s="137">
        <f t="shared" si="8"/>
        <v>83.01561752197824</v>
      </c>
    </row>
    <row r="258" spans="1:10" s="120" customFormat="1" ht="12.75">
      <c r="A258" s="136"/>
      <c r="B258" s="136" t="s">
        <v>258</v>
      </c>
      <c r="C258" s="136" t="s">
        <v>162</v>
      </c>
      <c r="D258" s="136"/>
      <c r="E258" s="137">
        <v>10592.69</v>
      </c>
      <c r="F258" s="137">
        <v>17948.43</v>
      </c>
      <c r="G258" s="136"/>
      <c r="H258" s="137">
        <v>14900</v>
      </c>
      <c r="I258" s="141">
        <f t="shared" si="9"/>
        <v>140.6630421545424</v>
      </c>
      <c r="J258" s="137">
        <f t="shared" si="8"/>
        <v>83.01561752197824</v>
      </c>
    </row>
    <row r="259" spans="1:10" s="120" customFormat="1" ht="12.75">
      <c r="A259" s="136"/>
      <c r="B259" s="136" t="s">
        <v>259</v>
      </c>
      <c r="C259" s="136" t="s">
        <v>350</v>
      </c>
      <c r="D259" s="136"/>
      <c r="E259" s="137">
        <v>10592.69</v>
      </c>
      <c r="F259" s="137">
        <v>17948.43</v>
      </c>
      <c r="G259" s="136"/>
      <c r="H259" s="137">
        <v>14900</v>
      </c>
      <c r="I259" s="141">
        <f t="shared" si="9"/>
        <v>140.6630421545424</v>
      </c>
      <c r="J259" s="137">
        <f t="shared" si="8"/>
        <v>83.01561752197824</v>
      </c>
    </row>
    <row r="260" spans="1:10" s="120" customFormat="1" ht="12.75">
      <c r="A260" s="136"/>
      <c r="B260" s="136" t="s">
        <v>20</v>
      </c>
      <c r="C260" s="136" t="s">
        <v>21</v>
      </c>
      <c r="D260" s="136"/>
      <c r="E260" s="137">
        <v>10592.69</v>
      </c>
      <c r="F260" s="137">
        <v>17948.43</v>
      </c>
      <c r="G260" s="136"/>
      <c r="H260" s="137">
        <v>14900</v>
      </c>
      <c r="I260" s="141">
        <f t="shared" si="9"/>
        <v>140.6630421545424</v>
      </c>
      <c r="J260" s="137">
        <f t="shared" si="8"/>
        <v>83.01561752197824</v>
      </c>
    </row>
    <row r="261" spans="1:10" ht="12.75">
      <c r="A261" s="138"/>
      <c r="B261" s="138" t="s">
        <v>22</v>
      </c>
      <c r="C261" s="138" t="s">
        <v>23</v>
      </c>
      <c r="D261" s="138" t="s">
        <v>255</v>
      </c>
      <c r="E261" s="139">
        <v>7397.69</v>
      </c>
      <c r="F261" s="139"/>
      <c r="G261" s="138"/>
      <c r="H261" s="139">
        <v>3101.25</v>
      </c>
      <c r="I261" s="142">
        <f t="shared" si="9"/>
        <v>41.921870205428995</v>
      </c>
      <c r="J261" s="139">
        <v>0</v>
      </c>
    </row>
    <row r="262" spans="1:10" ht="12.75">
      <c r="A262" s="138"/>
      <c r="B262" s="138" t="s">
        <v>22</v>
      </c>
      <c r="C262" s="138" t="s">
        <v>23</v>
      </c>
      <c r="D262" s="138" t="s">
        <v>256</v>
      </c>
      <c r="E262" s="139">
        <v>3195</v>
      </c>
      <c r="F262" s="139"/>
      <c r="G262" s="138"/>
      <c r="H262" s="139">
        <v>0</v>
      </c>
      <c r="I262" s="142">
        <f t="shared" si="9"/>
        <v>0</v>
      </c>
      <c r="J262" s="139">
        <v>0</v>
      </c>
    </row>
    <row r="263" spans="1:10" ht="12.75">
      <c r="A263" s="138"/>
      <c r="B263" s="138" t="s">
        <v>22</v>
      </c>
      <c r="C263" s="138" t="s">
        <v>23</v>
      </c>
      <c r="D263" s="138" t="s">
        <v>329</v>
      </c>
      <c r="E263" s="139"/>
      <c r="F263" s="139"/>
      <c r="G263" s="138"/>
      <c r="H263" s="139">
        <v>11798.75</v>
      </c>
      <c r="I263" s="142">
        <v>0</v>
      </c>
      <c r="J263" s="139">
        <v>0</v>
      </c>
    </row>
    <row r="264" spans="1:10" ht="12.75">
      <c r="A264" s="138"/>
      <c r="B264" s="138" t="s">
        <v>38</v>
      </c>
      <c r="C264" s="138" t="s">
        <v>39</v>
      </c>
      <c r="D264" s="138" t="s">
        <v>255</v>
      </c>
      <c r="E264" s="139"/>
      <c r="F264" s="139"/>
      <c r="G264" s="138"/>
      <c r="H264" s="139">
        <v>0</v>
      </c>
      <c r="I264" s="142">
        <v>0</v>
      </c>
      <c r="J264" s="139">
        <v>0</v>
      </c>
    </row>
    <row r="265" spans="1:10" s="120" customFormat="1" ht="12.75">
      <c r="A265" s="136" t="s">
        <v>330</v>
      </c>
      <c r="B265" s="136" t="s">
        <v>336</v>
      </c>
      <c r="C265" s="136" t="s">
        <v>331</v>
      </c>
      <c r="D265" s="136"/>
      <c r="E265" s="137">
        <v>13274.08</v>
      </c>
      <c r="F265" s="137">
        <v>16320</v>
      </c>
      <c r="G265" s="136"/>
      <c r="H265" s="137">
        <v>14895.18</v>
      </c>
      <c r="I265" s="141">
        <f t="shared" si="9"/>
        <v>112.21252244976677</v>
      </c>
      <c r="J265" s="137">
        <f t="shared" si="8"/>
        <v>91.26948529411764</v>
      </c>
    </row>
    <row r="266" spans="1:10" s="120" customFormat="1" ht="12.75">
      <c r="A266" s="136"/>
      <c r="B266" s="136" t="s">
        <v>258</v>
      </c>
      <c r="C266" s="136" t="s">
        <v>162</v>
      </c>
      <c r="D266" s="136"/>
      <c r="E266" s="137">
        <v>13274.08</v>
      </c>
      <c r="F266" s="137">
        <v>16320</v>
      </c>
      <c r="G266" s="136"/>
      <c r="H266" s="137">
        <v>14895.18</v>
      </c>
      <c r="I266" s="141">
        <f t="shared" si="9"/>
        <v>112.21252244976677</v>
      </c>
      <c r="J266" s="137">
        <f t="shared" si="8"/>
        <v>91.26948529411764</v>
      </c>
    </row>
    <row r="267" spans="1:10" s="120" customFormat="1" ht="12.75">
      <c r="A267" s="136"/>
      <c r="B267" s="136" t="s">
        <v>259</v>
      </c>
      <c r="C267" s="136" t="s">
        <v>350</v>
      </c>
      <c r="D267" s="136"/>
      <c r="E267" s="137">
        <v>13274.08</v>
      </c>
      <c r="F267" s="137">
        <v>16320</v>
      </c>
      <c r="G267" s="136"/>
      <c r="H267" s="137">
        <v>14895.18</v>
      </c>
      <c r="I267" s="141">
        <f t="shared" si="9"/>
        <v>112.21252244976677</v>
      </c>
      <c r="J267" s="137">
        <f t="shared" si="8"/>
        <v>91.26948529411764</v>
      </c>
    </row>
    <row r="268" spans="1:10" s="120" customFormat="1" ht="12.75">
      <c r="A268" s="136"/>
      <c r="B268" s="136" t="s">
        <v>59</v>
      </c>
      <c r="C268" s="136" t="s">
        <v>60</v>
      </c>
      <c r="D268" s="136"/>
      <c r="E268" s="137">
        <v>13274.08</v>
      </c>
      <c r="F268" s="137">
        <v>16320</v>
      </c>
      <c r="G268" s="136"/>
      <c r="H268" s="137">
        <v>14895.18</v>
      </c>
      <c r="I268" s="141">
        <f t="shared" si="9"/>
        <v>112.21252244976677</v>
      </c>
      <c r="J268" s="137">
        <f t="shared" si="8"/>
        <v>91.26948529411764</v>
      </c>
    </row>
    <row r="269" spans="1:10" ht="12.75">
      <c r="A269" s="138"/>
      <c r="B269" s="138" t="s">
        <v>61</v>
      </c>
      <c r="C269" s="138" t="s">
        <v>62</v>
      </c>
      <c r="D269" s="138" t="s">
        <v>268</v>
      </c>
      <c r="E269" s="139">
        <v>12814.09</v>
      </c>
      <c r="F269" s="139"/>
      <c r="G269" s="138"/>
      <c r="H269" s="139">
        <v>10306.09</v>
      </c>
      <c r="I269" s="142">
        <f t="shared" si="9"/>
        <v>80.42779471659712</v>
      </c>
      <c r="J269" s="139">
        <v>0</v>
      </c>
    </row>
    <row r="270" spans="1:10" ht="12.75">
      <c r="A270" s="138"/>
      <c r="B270" s="138" t="s">
        <v>61</v>
      </c>
      <c r="C270" s="138" t="s">
        <v>62</v>
      </c>
      <c r="D270" s="143">
        <v>11001</v>
      </c>
      <c r="E270" s="139"/>
      <c r="F270" s="139"/>
      <c r="G270" s="138"/>
      <c r="H270" s="139">
        <v>2000</v>
      </c>
      <c r="I270" s="142">
        <v>0</v>
      </c>
      <c r="J270" s="139">
        <v>0</v>
      </c>
    </row>
    <row r="271" spans="1:10" ht="12.75">
      <c r="A271" s="138"/>
      <c r="B271" s="138" t="s">
        <v>61</v>
      </c>
      <c r="C271" s="138" t="s">
        <v>62</v>
      </c>
      <c r="D271" s="138" t="s">
        <v>255</v>
      </c>
      <c r="E271" s="139"/>
      <c r="F271" s="139"/>
      <c r="G271" s="138"/>
      <c r="H271" s="139">
        <v>2319.09</v>
      </c>
      <c r="I271" s="142">
        <v>0</v>
      </c>
      <c r="J271" s="139">
        <v>0</v>
      </c>
    </row>
    <row r="272" spans="1:10" ht="12.75">
      <c r="A272" s="138"/>
      <c r="B272" s="138" t="s">
        <v>61</v>
      </c>
      <c r="C272" s="138" t="s">
        <v>62</v>
      </c>
      <c r="D272" s="143">
        <v>62300</v>
      </c>
      <c r="E272" s="139">
        <v>290</v>
      </c>
      <c r="F272" s="139"/>
      <c r="G272" s="138"/>
      <c r="H272" s="139"/>
      <c r="I272" s="142">
        <f t="shared" si="9"/>
        <v>0</v>
      </c>
      <c r="J272" s="139">
        <v>0</v>
      </c>
    </row>
    <row r="273" spans="1:10" ht="12.75">
      <c r="A273" s="138"/>
      <c r="B273" s="138" t="s">
        <v>61</v>
      </c>
      <c r="C273" s="138" t="s">
        <v>62</v>
      </c>
      <c r="D273" s="143">
        <v>32300</v>
      </c>
      <c r="E273" s="139">
        <v>169.99</v>
      </c>
      <c r="F273" s="139"/>
      <c r="G273" s="138"/>
      <c r="H273" s="139">
        <v>270</v>
      </c>
      <c r="I273" s="142">
        <f t="shared" si="9"/>
        <v>158.83287252191306</v>
      </c>
      <c r="J273" s="139">
        <v>0</v>
      </c>
    </row>
    <row r="274" spans="1:10" s="120" customFormat="1" ht="12.75">
      <c r="A274" s="136" t="s">
        <v>332</v>
      </c>
      <c r="B274" s="136" t="s">
        <v>336</v>
      </c>
      <c r="C274" s="136" t="s">
        <v>333</v>
      </c>
      <c r="D274" s="136"/>
      <c r="E274" s="137"/>
      <c r="F274" s="137">
        <v>15000</v>
      </c>
      <c r="G274" s="136"/>
      <c r="H274" s="137">
        <v>0</v>
      </c>
      <c r="I274" s="141">
        <v>0</v>
      </c>
      <c r="J274" s="137">
        <f t="shared" si="8"/>
        <v>0</v>
      </c>
    </row>
    <row r="275" spans="1:10" s="120" customFormat="1" ht="12.75">
      <c r="A275" s="136"/>
      <c r="B275" s="136" t="s">
        <v>258</v>
      </c>
      <c r="C275" s="136" t="s">
        <v>162</v>
      </c>
      <c r="D275" s="136"/>
      <c r="E275" s="137"/>
      <c r="F275" s="137">
        <v>15000</v>
      </c>
      <c r="G275" s="136"/>
      <c r="H275" s="137">
        <v>0</v>
      </c>
      <c r="I275" s="141">
        <v>0</v>
      </c>
      <c r="J275" s="137">
        <f t="shared" si="8"/>
        <v>0</v>
      </c>
    </row>
    <row r="276" spans="1:10" s="120" customFormat="1" ht="12.75">
      <c r="A276" s="136"/>
      <c r="B276" s="136" t="s">
        <v>259</v>
      </c>
      <c r="C276" s="136" t="s">
        <v>350</v>
      </c>
      <c r="D276" s="136"/>
      <c r="E276" s="137"/>
      <c r="F276" s="137">
        <v>15000</v>
      </c>
      <c r="G276" s="136"/>
      <c r="H276" s="137">
        <v>0</v>
      </c>
      <c r="I276" s="141">
        <v>0</v>
      </c>
      <c r="J276" s="137">
        <f t="shared" si="8"/>
        <v>0</v>
      </c>
    </row>
    <row r="277" spans="1:10" s="120" customFormat="1" ht="12.75">
      <c r="A277" s="136"/>
      <c r="B277" s="136" t="s">
        <v>20</v>
      </c>
      <c r="C277" s="136" t="s">
        <v>21</v>
      </c>
      <c r="D277" s="136"/>
      <c r="E277" s="137"/>
      <c r="F277" s="137">
        <v>15000</v>
      </c>
      <c r="G277" s="136"/>
      <c r="H277" s="137">
        <v>0</v>
      </c>
      <c r="I277" s="141">
        <v>0</v>
      </c>
      <c r="J277" s="137">
        <f t="shared" si="8"/>
        <v>0</v>
      </c>
    </row>
    <row r="278" spans="1:10" ht="12.75">
      <c r="A278" s="138"/>
      <c r="B278" s="138" t="s">
        <v>38</v>
      </c>
      <c r="C278" s="138" t="s">
        <v>39</v>
      </c>
      <c r="D278" s="138" t="s">
        <v>256</v>
      </c>
      <c r="E278" s="139"/>
      <c r="F278" s="139"/>
      <c r="G278" s="138"/>
      <c r="H278" s="139">
        <v>0</v>
      </c>
      <c r="I278" s="142">
        <v>0</v>
      </c>
      <c r="J278" s="139">
        <v>0</v>
      </c>
    </row>
    <row r="279" spans="1:10" s="120" customFormat="1" ht="12.75">
      <c r="A279" s="153"/>
      <c r="B279" s="153" t="s">
        <v>343</v>
      </c>
      <c r="C279" s="153" t="s">
        <v>352</v>
      </c>
      <c r="D279" s="153"/>
      <c r="E279" s="154">
        <v>154939.18</v>
      </c>
      <c r="F279" s="154">
        <v>129190.66</v>
      </c>
      <c r="G279" s="153"/>
      <c r="H279" s="154">
        <v>126190.66</v>
      </c>
      <c r="I279" s="155">
        <f t="shared" si="9"/>
        <v>81.4452871120139</v>
      </c>
      <c r="J279" s="154">
        <f t="shared" si="8"/>
        <v>97.6778507053064</v>
      </c>
    </row>
    <row r="280" spans="1:10" s="120" customFormat="1" ht="12.75">
      <c r="A280" s="136" t="s">
        <v>355</v>
      </c>
      <c r="B280" s="136" t="s">
        <v>336</v>
      </c>
      <c r="C280" s="136" t="s">
        <v>356</v>
      </c>
      <c r="D280" s="136"/>
      <c r="E280" s="137">
        <v>154939.18</v>
      </c>
      <c r="F280" s="137">
        <v>126190.66</v>
      </c>
      <c r="G280" s="136"/>
      <c r="H280" s="137">
        <v>126190.66</v>
      </c>
      <c r="I280" s="141">
        <f t="shared" si="9"/>
        <v>81.4452871120139</v>
      </c>
      <c r="J280" s="137">
        <f t="shared" si="8"/>
        <v>100</v>
      </c>
    </row>
    <row r="281" spans="1:10" s="120" customFormat="1" ht="12.75">
      <c r="A281" s="136"/>
      <c r="B281" s="136" t="s">
        <v>243</v>
      </c>
      <c r="C281" s="136" t="s">
        <v>160</v>
      </c>
      <c r="D281" s="136"/>
      <c r="E281" s="137">
        <v>154939.18</v>
      </c>
      <c r="F281" s="137">
        <v>126190.66</v>
      </c>
      <c r="G281" s="136"/>
      <c r="H281" s="137">
        <v>126190.66</v>
      </c>
      <c r="I281" s="141">
        <f t="shared" si="9"/>
        <v>81.4452871120139</v>
      </c>
      <c r="J281" s="137">
        <f t="shared" si="8"/>
        <v>100</v>
      </c>
    </row>
    <row r="282" spans="1:10" s="120" customFormat="1" ht="12.75">
      <c r="A282" s="136"/>
      <c r="B282" s="136" t="s">
        <v>262</v>
      </c>
      <c r="C282" s="136" t="s">
        <v>263</v>
      </c>
      <c r="D282" s="136"/>
      <c r="E282" s="137">
        <v>151259.12</v>
      </c>
      <c r="F282" s="140">
        <v>122730.66</v>
      </c>
      <c r="G282" s="136"/>
      <c r="H282" s="140">
        <v>122730.66</v>
      </c>
      <c r="I282" s="141">
        <f t="shared" si="9"/>
        <v>81.1393455151663</v>
      </c>
      <c r="J282" s="137">
        <f t="shared" si="8"/>
        <v>100</v>
      </c>
    </row>
    <row r="283" spans="1:10" s="120" customFormat="1" ht="12.75">
      <c r="A283" s="136"/>
      <c r="B283" s="136" t="s">
        <v>264</v>
      </c>
      <c r="C283" s="136" t="s">
        <v>265</v>
      </c>
      <c r="D283" s="136"/>
      <c r="E283" s="137">
        <v>117475.63</v>
      </c>
      <c r="F283" s="140">
        <v>100198</v>
      </c>
      <c r="G283" s="136"/>
      <c r="H283" s="140">
        <v>100198</v>
      </c>
      <c r="I283" s="141">
        <f t="shared" si="9"/>
        <v>85.2925836618199</v>
      </c>
      <c r="J283" s="137">
        <f t="shared" si="8"/>
        <v>100</v>
      </c>
    </row>
    <row r="284" spans="1:10" ht="12.75">
      <c r="A284" s="138"/>
      <c r="B284" s="138" t="s">
        <v>266</v>
      </c>
      <c r="C284" s="138" t="s">
        <v>267</v>
      </c>
      <c r="D284" s="143">
        <v>51100</v>
      </c>
      <c r="E284" s="139">
        <v>117475.63</v>
      </c>
      <c r="F284" s="139"/>
      <c r="G284" s="138"/>
      <c r="H284" s="139">
        <v>100198</v>
      </c>
      <c r="I284" s="142">
        <f t="shared" si="9"/>
        <v>85.2925836618199</v>
      </c>
      <c r="J284" s="139">
        <v>0</v>
      </c>
    </row>
    <row r="285" spans="1:10" s="120" customFormat="1" ht="12.75">
      <c r="A285" s="136"/>
      <c r="B285" s="136" t="s">
        <v>270</v>
      </c>
      <c r="C285" s="136" t="s">
        <v>271</v>
      </c>
      <c r="D285" s="135"/>
      <c r="E285" s="137">
        <v>14400</v>
      </c>
      <c r="F285" s="137">
        <v>6000</v>
      </c>
      <c r="G285" s="136"/>
      <c r="H285" s="137">
        <v>6000</v>
      </c>
      <c r="I285" s="141">
        <f t="shared" si="9"/>
        <v>41.66666666666667</v>
      </c>
      <c r="J285" s="137">
        <f t="shared" si="8"/>
        <v>100</v>
      </c>
    </row>
    <row r="286" spans="1:10" ht="12.75">
      <c r="A286" s="138"/>
      <c r="B286" s="138" t="s">
        <v>2</v>
      </c>
      <c r="C286" s="138" t="s">
        <v>271</v>
      </c>
      <c r="D286" s="143">
        <v>51100</v>
      </c>
      <c r="E286" s="139">
        <v>14400</v>
      </c>
      <c r="F286" s="139"/>
      <c r="G286" s="138"/>
      <c r="H286" s="139">
        <v>6000</v>
      </c>
      <c r="I286" s="142">
        <f t="shared" si="9"/>
        <v>41.66666666666667</v>
      </c>
      <c r="J286" s="139">
        <v>0</v>
      </c>
    </row>
    <row r="287" spans="1:10" s="120" customFormat="1" ht="12.75">
      <c r="A287" s="136"/>
      <c r="B287" s="136" t="s">
        <v>272</v>
      </c>
      <c r="C287" s="136" t="s">
        <v>273</v>
      </c>
      <c r="D287" s="135"/>
      <c r="E287" s="137">
        <v>19383.49</v>
      </c>
      <c r="F287" s="140">
        <v>16532.66</v>
      </c>
      <c r="G287" s="136"/>
      <c r="H287" s="140">
        <v>16532.66</v>
      </c>
      <c r="I287" s="141">
        <f t="shared" si="9"/>
        <v>85.29248344854305</v>
      </c>
      <c r="J287" s="137">
        <f t="shared" si="8"/>
        <v>100</v>
      </c>
    </row>
    <row r="288" spans="1:10" ht="12.75">
      <c r="A288" s="138"/>
      <c r="B288" s="138" t="s">
        <v>274</v>
      </c>
      <c r="C288" s="138" t="s">
        <v>275</v>
      </c>
      <c r="D288" s="143">
        <v>51100</v>
      </c>
      <c r="E288" s="139">
        <v>19383.49</v>
      </c>
      <c r="F288" s="139"/>
      <c r="G288" s="138"/>
      <c r="H288" s="139">
        <v>16532.66</v>
      </c>
      <c r="I288" s="142">
        <f t="shared" si="9"/>
        <v>85.29248344854305</v>
      </c>
      <c r="J288" s="139">
        <v>0</v>
      </c>
    </row>
    <row r="289" spans="1:10" s="120" customFormat="1" ht="12.75">
      <c r="A289" s="136"/>
      <c r="B289" s="136" t="s">
        <v>244</v>
      </c>
      <c r="C289" s="136" t="s">
        <v>159</v>
      </c>
      <c r="D289" s="135"/>
      <c r="E289" s="137">
        <v>3680.06</v>
      </c>
      <c r="F289" s="140">
        <v>3460</v>
      </c>
      <c r="G289" s="136"/>
      <c r="H289" s="140">
        <v>3460</v>
      </c>
      <c r="I289" s="141">
        <f t="shared" si="9"/>
        <v>94.02020619229035</v>
      </c>
      <c r="J289" s="137">
        <f t="shared" si="8"/>
        <v>100</v>
      </c>
    </row>
    <row r="290" spans="1:10" s="120" customFormat="1" ht="12.75">
      <c r="A290" s="136"/>
      <c r="B290" s="136" t="s">
        <v>3</v>
      </c>
      <c r="C290" s="136" t="s">
        <v>4</v>
      </c>
      <c r="D290" s="135"/>
      <c r="E290" s="137">
        <v>3680.06</v>
      </c>
      <c r="F290" s="140">
        <v>3460</v>
      </c>
      <c r="G290" s="136"/>
      <c r="H290" s="140">
        <v>3460</v>
      </c>
      <c r="I290" s="141">
        <f t="shared" si="9"/>
        <v>94.02020619229035</v>
      </c>
      <c r="J290" s="137">
        <f t="shared" si="8"/>
        <v>100</v>
      </c>
    </row>
    <row r="291" spans="1:10" ht="12.75">
      <c r="A291" s="138"/>
      <c r="B291" s="138" t="s">
        <v>5</v>
      </c>
      <c r="C291" s="138" t="s">
        <v>339</v>
      </c>
      <c r="D291" s="143">
        <v>51100</v>
      </c>
      <c r="E291" s="139">
        <v>3680.06</v>
      </c>
      <c r="F291" s="139"/>
      <c r="G291" s="138"/>
      <c r="H291" s="139">
        <v>3460</v>
      </c>
      <c r="I291" s="142">
        <f t="shared" si="9"/>
        <v>94.02020619229035</v>
      </c>
      <c r="J291" s="139">
        <v>0</v>
      </c>
    </row>
    <row r="292" spans="1:10" s="120" customFormat="1" ht="12.75">
      <c r="A292" s="153">
        <v>9108</v>
      </c>
      <c r="B292" s="153" t="s">
        <v>343</v>
      </c>
      <c r="C292" s="153" t="s">
        <v>354</v>
      </c>
      <c r="D292" s="153"/>
      <c r="E292" s="154"/>
      <c r="F292" s="154">
        <v>20250</v>
      </c>
      <c r="G292" s="153"/>
      <c r="H292" s="154">
        <v>15428.2</v>
      </c>
      <c r="I292" s="155">
        <v>0</v>
      </c>
      <c r="J292" s="154">
        <f t="shared" si="8"/>
        <v>76.18864197530864</v>
      </c>
    </row>
    <row r="293" spans="1:10" s="120" customFormat="1" ht="12.75">
      <c r="A293" s="136" t="s">
        <v>334</v>
      </c>
      <c r="B293" s="136" t="s">
        <v>336</v>
      </c>
      <c r="C293" s="136" t="s">
        <v>335</v>
      </c>
      <c r="D293" s="136"/>
      <c r="E293" s="137"/>
      <c r="F293" s="137">
        <v>20250</v>
      </c>
      <c r="G293" s="136"/>
      <c r="H293" s="137">
        <v>15428.2</v>
      </c>
      <c r="I293" s="141">
        <v>0</v>
      </c>
      <c r="J293" s="137">
        <f t="shared" si="8"/>
        <v>76.18864197530864</v>
      </c>
    </row>
    <row r="294" spans="1:10" s="120" customFormat="1" ht="12.75">
      <c r="A294" s="136"/>
      <c r="B294" s="136" t="s">
        <v>243</v>
      </c>
      <c r="C294" s="136" t="s">
        <v>160</v>
      </c>
      <c r="D294" s="136"/>
      <c r="E294" s="137"/>
      <c r="F294" s="137">
        <v>20250</v>
      </c>
      <c r="G294" s="136"/>
      <c r="H294" s="137">
        <v>15428.2</v>
      </c>
      <c r="I294" s="141">
        <v>0</v>
      </c>
      <c r="J294" s="137">
        <f t="shared" si="8"/>
        <v>76.18864197530864</v>
      </c>
    </row>
    <row r="295" spans="1:10" s="120" customFormat="1" ht="12.75">
      <c r="A295" s="136"/>
      <c r="B295" s="136" t="s">
        <v>262</v>
      </c>
      <c r="C295" s="136" t="s">
        <v>263</v>
      </c>
      <c r="D295" s="136"/>
      <c r="E295" s="137"/>
      <c r="F295" s="137">
        <v>19400</v>
      </c>
      <c r="G295" s="136"/>
      <c r="H295" s="137">
        <v>14848.2</v>
      </c>
      <c r="I295" s="141">
        <v>0</v>
      </c>
      <c r="J295" s="137">
        <f t="shared" si="8"/>
        <v>76.53711340206186</v>
      </c>
    </row>
    <row r="296" spans="1:10" s="120" customFormat="1" ht="12.75">
      <c r="A296" s="136"/>
      <c r="B296" s="136" t="s">
        <v>264</v>
      </c>
      <c r="C296" s="136" t="s">
        <v>265</v>
      </c>
      <c r="D296" s="136"/>
      <c r="E296" s="137"/>
      <c r="F296" s="137">
        <v>14320</v>
      </c>
      <c r="G296" s="136"/>
      <c r="H296" s="137">
        <v>10427.64</v>
      </c>
      <c r="I296" s="141">
        <v>0</v>
      </c>
      <c r="J296" s="137">
        <f t="shared" si="8"/>
        <v>72.81871508379888</v>
      </c>
    </row>
    <row r="297" spans="1:10" ht="12.75">
      <c r="A297" s="138"/>
      <c r="B297" s="138" t="s">
        <v>266</v>
      </c>
      <c r="C297" s="138" t="s">
        <v>267</v>
      </c>
      <c r="D297" s="143" t="s">
        <v>1</v>
      </c>
      <c r="E297" s="139"/>
      <c r="F297" s="139"/>
      <c r="G297" s="138"/>
      <c r="H297" s="139">
        <v>5081.64</v>
      </c>
      <c r="I297" s="142">
        <v>0</v>
      </c>
      <c r="J297" s="139">
        <v>0</v>
      </c>
    </row>
    <row r="298" spans="1:10" ht="12.75">
      <c r="A298" s="138"/>
      <c r="B298" s="138" t="s">
        <v>266</v>
      </c>
      <c r="C298" s="138" t="s">
        <v>267</v>
      </c>
      <c r="D298" s="143">
        <v>11001</v>
      </c>
      <c r="E298" s="139"/>
      <c r="F298" s="139"/>
      <c r="G298" s="138"/>
      <c r="H298" s="139">
        <v>5346</v>
      </c>
      <c r="I298" s="142">
        <v>0</v>
      </c>
      <c r="J298" s="139">
        <v>0</v>
      </c>
    </row>
    <row r="299" spans="1:10" s="120" customFormat="1" ht="12.75">
      <c r="A299" s="136"/>
      <c r="B299" s="136" t="s">
        <v>270</v>
      </c>
      <c r="C299" s="136" t="s">
        <v>271</v>
      </c>
      <c r="D299" s="136"/>
      <c r="E299" s="137"/>
      <c r="F299" s="137">
        <v>2700</v>
      </c>
      <c r="G299" s="136"/>
      <c r="H299" s="137">
        <v>2700</v>
      </c>
      <c r="I299" s="141">
        <v>0</v>
      </c>
      <c r="J299" s="137">
        <f t="shared" si="8"/>
        <v>100</v>
      </c>
    </row>
    <row r="300" spans="1:10" ht="12.75">
      <c r="A300" s="138"/>
      <c r="B300" s="138" t="s">
        <v>2</v>
      </c>
      <c r="C300" s="138" t="s">
        <v>271</v>
      </c>
      <c r="D300" s="138" t="s">
        <v>1</v>
      </c>
      <c r="E300" s="139"/>
      <c r="F300" s="139"/>
      <c r="G300" s="138"/>
      <c r="H300" s="139">
        <v>2700</v>
      </c>
      <c r="I300" s="142">
        <v>0</v>
      </c>
      <c r="J300" s="139">
        <v>0</v>
      </c>
    </row>
    <row r="301" spans="1:10" s="120" customFormat="1" ht="12.75">
      <c r="A301" s="136"/>
      <c r="B301" s="136" t="s">
        <v>272</v>
      </c>
      <c r="C301" s="136" t="s">
        <v>273</v>
      </c>
      <c r="D301" s="136"/>
      <c r="E301" s="137"/>
      <c r="F301" s="137">
        <v>2380</v>
      </c>
      <c r="G301" s="136"/>
      <c r="H301" s="137">
        <v>1720.56</v>
      </c>
      <c r="I301" s="141">
        <v>0</v>
      </c>
      <c r="J301" s="137">
        <f t="shared" si="8"/>
        <v>72.29243697478991</v>
      </c>
    </row>
    <row r="302" spans="1:10" ht="12.75">
      <c r="A302" s="138"/>
      <c r="B302" s="138" t="s">
        <v>274</v>
      </c>
      <c r="C302" s="138" t="s">
        <v>275</v>
      </c>
      <c r="D302" s="143" t="s">
        <v>1</v>
      </c>
      <c r="E302" s="139"/>
      <c r="F302" s="139"/>
      <c r="G302" s="138"/>
      <c r="H302" s="139">
        <v>837.31</v>
      </c>
      <c r="I302" s="142">
        <v>0</v>
      </c>
      <c r="J302" s="139">
        <v>0</v>
      </c>
    </row>
    <row r="303" spans="1:10" ht="12.75">
      <c r="A303" s="138"/>
      <c r="B303" s="138" t="s">
        <v>274</v>
      </c>
      <c r="C303" s="138" t="s">
        <v>275</v>
      </c>
      <c r="D303" s="143">
        <v>11001</v>
      </c>
      <c r="E303" s="139"/>
      <c r="F303" s="139"/>
      <c r="G303" s="138"/>
      <c r="H303" s="139">
        <v>883.25</v>
      </c>
      <c r="I303" s="142">
        <v>0</v>
      </c>
      <c r="J303" s="139">
        <v>0</v>
      </c>
    </row>
    <row r="304" spans="1:10" s="120" customFormat="1" ht="12.75">
      <c r="A304" s="136"/>
      <c r="B304" s="136" t="s">
        <v>244</v>
      </c>
      <c r="C304" s="136" t="s">
        <v>159</v>
      </c>
      <c r="D304" s="136"/>
      <c r="E304" s="137"/>
      <c r="F304" s="137">
        <v>850</v>
      </c>
      <c r="G304" s="136"/>
      <c r="H304" s="137">
        <v>580</v>
      </c>
      <c r="I304" s="141">
        <v>0</v>
      </c>
      <c r="J304" s="137">
        <f t="shared" si="8"/>
        <v>68.23529411764706</v>
      </c>
    </row>
    <row r="305" spans="1:10" s="120" customFormat="1" ht="12.75">
      <c r="A305" s="136"/>
      <c r="B305" s="136" t="s">
        <v>3</v>
      </c>
      <c r="C305" s="136" t="s">
        <v>4</v>
      </c>
      <c r="D305" s="136"/>
      <c r="E305" s="137"/>
      <c r="F305" s="137">
        <v>850</v>
      </c>
      <c r="G305" s="136"/>
      <c r="H305" s="137">
        <v>580</v>
      </c>
      <c r="I305" s="141">
        <v>0</v>
      </c>
      <c r="J305" s="137">
        <f t="shared" si="8"/>
        <v>68.23529411764706</v>
      </c>
    </row>
    <row r="306" spans="1:10" ht="12.75">
      <c r="A306" s="138"/>
      <c r="B306" s="138" t="s">
        <v>5</v>
      </c>
      <c r="C306" s="138" t="s">
        <v>339</v>
      </c>
      <c r="D306" s="143">
        <v>11001</v>
      </c>
      <c r="E306" s="139"/>
      <c r="F306" s="139"/>
      <c r="G306" s="138"/>
      <c r="H306" s="139">
        <v>190</v>
      </c>
      <c r="I306" s="142">
        <v>0</v>
      </c>
      <c r="J306" s="139">
        <v>0</v>
      </c>
    </row>
    <row r="307" spans="1:10" ht="12.75">
      <c r="A307" s="138"/>
      <c r="B307" s="138" t="s">
        <v>5</v>
      </c>
      <c r="C307" s="138" t="s">
        <v>339</v>
      </c>
      <c r="D307" s="138" t="s">
        <v>1</v>
      </c>
      <c r="E307" s="139"/>
      <c r="F307" s="139"/>
      <c r="G307" s="138"/>
      <c r="H307" s="139">
        <v>390</v>
      </c>
      <c r="I307" s="142">
        <v>0</v>
      </c>
      <c r="J307" s="139">
        <v>0</v>
      </c>
    </row>
    <row r="308" spans="1:10" ht="12.75">
      <c r="A308" s="159"/>
      <c r="B308" s="159"/>
      <c r="C308" s="159"/>
      <c r="D308" s="159"/>
      <c r="E308" s="160"/>
      <c r="F308" s="160"/>
      <c r="G308" s="159"/>
      <c r="H308" s="160"/>
      <c r="I308" s="161"/>
      <c r="J308" s="160"/>
    </row>
    <row r="309" spans="1:10" ht="12.75">
      <c r="A309" s="159"/>
      <c r="B309" s="159"/>
      <c r="C309" s="159"/>
      <c r="D309" s="159"/>
      <c r="E309" s="160"/>
      <c r="F309" s="160"/>
      <c r="G309" s="159"/>
      <c r="H309" s="160"/>
      <c r="I309" s="161"/>
      <c r="J309" s="160"/>
    </row>
    <row r="311" spans="1:8" s="26" customFormat="1" ht="19.5" customHeight="1">
      <c r="A311" s="169" t="s">
        <v>158</v>
      </c>
      <c r="B311" s="169"/>
      <c r="C311" s="169"/>
      <c r="D311" s="169"/>
      <c r="E311" s="169"/>
      <c r="F311" s="169"/>
      <c r="G311" s="169"/>
      <c r="H311" s="169"/>
    </row>
    <row r="312" spans="1:8" s="34" customFormat="1" ht="39" customHeight="1">
      <c r="A312" s="30" t="s">
        <v>209</v>
      </c>
      <c r="B312" s="31" t="s">
        <v>210</v>
      </c>
      <c r="C312" s="32" t="s">
        <v>211</v>
      </c>
      <c r="D312" s="33" t="s">
        <v>232</v>
      </c>
      <c r="E312" s="33" t="s">
        <v>231</v>
      </c>
      <c r="F312" s="33" t="s">
        <v>233</v>
      </c>
      <c r="G312" s="5" t="s">
        <v>70</v>
      </c>
      <c r="H312" s="6" t="s">
        <v>70</v>
      </c>
    </row>
    <row r="313" spans="1:8" s="75" customFormat="1" ht="13.5" customHeight="1">
      <c r="A313" s="172">
        <v>1</v>
      </c>
      <c r="B313" s="172"/>
      <c r="C313" s="35">
        <v>2</v>
      </c>
      <c r="D313" s="36">
        <v>3</v>
      </c>
      <c r="E313" s="36">
        <v>4</v>
      </c>
      <c r="F313" s="36">
        <v>5</v>
      </c>
      <c r="G313" s="36" t="s">
        <v>71</v>
      </c>
      <c r="H313" s="74" t="s">
        <v>353</v>
      </c>
    </row>
    <row r="314" spans="1:8" s="26" customFormat="1" ht="26.25" customHeight="1">
      <c r="A314" s="61">
        <v>1</v>
      </c>
      <c r="B314" s="158" t="s">
        <v>148</v>
      </c>
      <c r="C314" s="51">
        <v>223503</v>
      </c>
      <c r="D314" s="51">
        <v>302698.89</v>
      </c>
      <c r="E314" s="51">
        <v>0</v>
      </c>
      <c r="F314" s="51">
        <v>334008.84</v>
      </c>
      <c r="G314" s="10">
        <f aca="true" t="shared" si="10" ref="G314:G319">F314/C314*100</f>
        <v>149.44266519912486</v>
      </c>
      <c r="H314" s="10">
        <f aca="true" t="shared" si="11" ref="H314:H319">F314/D314*100</f>
        <v>110.34359590813168</v>
      </c>
    </row>
    <row r="315" spans="1:8" s="26" customFormat="1" ht="19.5" customHeight="1">
      <c r="A315" s="61">
        <v>2</v>
      </c>
      <c r="B315" s="61" t="s">
        <v>152</v>
      </c>
      <c r="C315" s="51">
        <v>3619</v>
      </c>
      <c r="D315" s="51">
        <v>3500</v>
      </c>
      <c r="E315" s="51">
        <v>0</v>
      </c>
      <c r="F315" s="51">
        <v>382.98</v>
      </c>
      <c r="G315" s="10">
        <f t="shared" si="10"/>
        <v>10.582481348438796</v>
      </c>
      <c r="H315" s="10">
        <f t="shared" si="11"/>
        <v>10.942285714285713</v>
      </c>
    </row>
    <row r="316" spans="1:8" s="26" customFormat="1" ht="19.5" customHeight="1">
      <c r="A316" s="61">
        <v>3</v>
      </c>
      <c r="B316" s="61" t="s">
        <v>149</v>
      </c>
      <c r="C316" s="51">
        <v>3485</v>
      </c>
      <c r="D316" s="51">
        <v>19500</v>
      </c>
      <c r="E316" s="51">
        <v>0</v>
      </c>
      <c r="F316" s="51">
        <v>1944.88</v>
      </c>
      <c r="G316" s="10">
        <f t="shared" si="10"/>
        <v>55.807173601147774</v>
      </c>
      <c r="H316" s="10">
        <f t="shared" si="11"/>
        <v>9.97374358974359</v>
      </c>
    </row>
    <row r="317" spans="1:8" s="26" customFormat="1" ht="27" customHeight="1">
      <c r="A317" s="61">
        <v>4</v>
      </c>
      <c r="B317" s="158" t="s">
        <v>150</v>
      </c>
      <c r="C317" s="51">
        <v>87035</v>
      </c>
      <c r="D317" s="51">
        <v>151500</v>
      </c>
      <c r="E317" s="51">
        <v>0</v>
      </c>
      <c r="F317" s="51">
        <v>81962.09</v>
      </c>
      <c r="G317" s="10">
        <f t="shared" si="10"/>
        <v>94.17141379904635</v>
      </c>
      <c r="H317" s="10">
        <f t="shared" si="11"/>
        <v>54.1003894389439</v>
      </c>
    </row>
    <row r="318" spans="1:8" s="26" customFormat="1" ht="19.5" customHeight="1">
      <c r="A318" s="61">
        <v>5</v>
      </c>
      <c r="B318" s="61" t="s">
        <v>151</v>
      </c>
      <c r="C318" s="51">
        <v>3260859</v>
      </c>
      <c r="D318" s="51">
        <v>3732608.26</v>
      </c>
      <c r="E318" s="51">
        <v>0</v>
      </c>
      <c r="F318" s="51">
        <v>3629001.21</v>
      </c>
      <c r="G318" s="10">
        <f t="shared" si="10"/>
        <v>111.2897310187285</v>
      </c>
      <c r="H318" s="10">
        <f t="shared" si="11"/>
        <v>97.22427206974032</v>
      </c>
    </row>
    <row r="319" spans="1:8" s="26" customFormat="1" ht="19.5" customHeight="1">
      <c r="A319" s="61"/>
      <c r="B319" s="63" t="s">
        <v>153</v>
      </c>
      <c r="C319" s="51">
        <f>SUM(C314:C318)</f>
        <v>3578501</v>
      </c>
      <c r="D319" s="64">
        <f>SUM(D314:D318)</f>
        <v>4209807.149999999</v>
      </c>
      <c r="E319" s="64">
        <f>SUM(E314:E318)</f>
        <v>0</v>
      </c>
      <c r="F319" s="64">
        <f>SUM(F314:F318)</f>
        <v>4047300</v>
      </c>
      <c r="G319" s="10">
        <f t="shared" si="10"/>
        <v>113.10042948150635</v>
      </c>
      <c r="H319" s="10">
        <f t="shared" si="11"/>
        <v>96.13979585739457</v>
      </c>
    </row>
    <row r="321" ht="12.75">
      <c r="A321" s="106" t="s">
        <v>391</v>
      </c>
    </row>
    <row r="322" spans="1:7" ht="12.75">
      <c r="A322" s="106" t="s">
        <v>392</v>
      </c>
      <c r="G322" s="106" t="s">
        <v>394</v>
      </c>
    </row>
    <row r="323" ht="12.75">
      <c r="G323" s="106" t="s">
        <v>395</v>
      </c>
    </row>
    <row r="324" ht="12.75">
      <c r="A324" s="106" t="s">
        <v>393</v>
      </c>
    </row>
  </sheetData>
  <sheetProtection/>
  <mergeCells count="2">
    <mergeCell ref="A311:H311"/>
    <mergeCell ref="A313:B3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2021-07-14T06:21:11Z</dcterms:created>
  <dcterms:modified xsi:type="dcterms:W3CDTF">2022-04-07T06:45:33Z</dcterms:modified>
  <cp:category/>
  <cp:version/>
  <cp:contentType/>
  <cp:contentStatus/>
</cp:coreProperties>
</file>