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RASHODI-PLAN " sheetId="1" r:id="rId1"/>
    <sheet name="PRIHODI-PLAN" sheetId="2" r:id="rId2"/>
  </sheets>
  <definedNames/>
  <calcPr fullCalcOnLoad="1"/>
</workbook>
</file>

<file path=xl/sharedStrings.xml><?xml version="1.0" encoding="utf-8"?>
<sst xmlns="http://schemas.openxmlformats.org/spreadsheetml/2006/main" count="488" uniqueCount="247">
  <si>
    <t>RAČUN</t>
  </si>
  <si>
    <t xml:space="preserve">            RASHODI I IZDACI ZA TROGODIŠNJE RAZDOBLJE I </t>
  </si>
  <si>
    <t>ŠIFRA</t>
  </si>
  <si>
    <t>OPIS</t>
  </si>
  <si>
    <t>Izvori financiranja: Prihodi od Ministarstva obrazovanja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</si>
  <si>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</si>
  <si>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</si>
  <si>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</si>
  <si>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</si>
  <si>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</si>
  <si>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</si>
  <si>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</si>
  <si>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OSTALI RASHODI ZA ZAPOSLENE</t>
  </si>
  <si>
    <t>OSTALI NESPOMENUTI RASHODI POSLOVANJA</t>
  </si>
  <si>
    <t>Izvor financiranja: Prihodi od županijskog proračuna</t>
  </si>
  <si>
    <t>AKTIVNOST: Financiranje materijalnih troškova po minim.stand.</t>
  </si>
  <si>
    <t>RASHODI ZA MATERIJAL I ENERGIJU</t>
  </si>
  <si>
    <t>RASHODI ZA USLUGE</t>
  </si>
  <si>
    <t>FINANCIJSKI RASHODI</t>
  </si>
  <si>
    <t>OSTALI FINANCIJSKI RASHODI</t>
  </si>
  <si>
    <t>OSTALE NAKNADE GRAĐ. I KUĆ.-PRIJEVOZ</t>
  </si>
  <si>
    <t>VRSTA PRIHODA</t>
  </si>
  <si>
    <t>PRIHODI POSLOVANJA</t>
  </si>
  <si>
    <t>A210101</t>
  </si>
  <si>
    <t>A210102</t>
  </si>
  <si>
    <t>AKTIVNOST:Materijalni rashodi po stvarnom trošku</t>
  </si>
  <si>
    <t>NAKNADE GRAĐ. I KUĆ.-PRIJEVOZ</t>
  </si>
  <si>
    <t>A210201</t>
  </si>
  <si>
    <t>AKTIVNOST: Mater. rashodi po stvarnom trošku- iznad standarda</t>
  </si>
  <si>
    <t>OSTALI NESPOM. RASHODI POSLOVANJA-OSIG</t>
  </si>
  <si>
    <t>A230106</t>
  </si>
  <si>
    <t>A230107</t>
  </si>
  <si>
    <t>AKTIVNOST: Produženi boravak</t>
  </si>
  <si>
    <t>Izvor financiranja: Prihodi iz vlastitih sredstava</t>
  </si>
  <si>
    <t>A210103</t>
  </si>
  <si>
    <t>PLAĆE (BRUTTO)</t>
  </si>
  <si>
    <t>RASHODI ZA NABAVU NEFINANCIJSKE IMOVINE</t>
  </si>
  <si>
    <t>RASHODI ZA NABAVU PROIZV.DUG.IMOVINE</t>
  </si>
  <si>
    <t>POSTROJENJA I OPREMA</t>
  </si>
  <si>
    <t>K240502</t>
  </si>
  <si>
    <t>KNJIGE, UMJETNIČKA DJELA</t>
  </si>
  <si>
    <t>OSNOVNA ŠKOLA IVANA BATELIĆA RAŠA</t>
  </si>
  <si>
    <t>IVANA BATELIĆA 1, 52223 RAŠA</t>
  </si>
  <si>
    <t>A230119</t>
  </si>
  <si>
    <t>AKTIVNOST: Nagrade za učenike</t>
  </si>
  <si>
    <t>Izvor financiranja: Pomoći iz prorač. koji nije nadležan: Općina Raša</t>
  </si>
  <si>
    <t>Izvor financiranja: Vlastiti prihodi-donacije</t>
  </si>
  <si>
    <t>A230104</t>
  </si>
  <si>
    <t>AKTIVNOST: POMOĆNICI U NASTAVI</t>
  </si>
  <si>
    <t>AKTIVNOST: ŠKOLSKA KUHINJA</t>
  </si>
  <si>
    <t xml:space="preserve">RASHODI ZA MATERIJAL I ENERGIJU </t>
  </si>
  <si>
    <t>A230163</t>
  </si>
  <si>
    <t>AKTIVNOST: IZLETI I TERENSKA NASTAVA</t>
  </si>
  <si>
    <t>Izvor financiranja: Prihodi iz županijskog proračuna</t>
  </si>
  <si>
    <t>A230184</t>
  </si>
  <si>
    <t>AKTIVNOST:Mater. rashodi po stvarnom trošku OŠ- drugi izvori</t>
  </si>
  <si>
    <t>Izvor financiranja: Donacije</t>
  </si>
  <si>
    <t>A230199</t>
  </si>
  <si>
    <t>TEK.POMOĆI TEMELJEM PRIJENOSA EU SREDSTAVA</t>
  </si>
  <si>
    <t>RAHODI ZA USLUGE</t>
  </si>
  <si>
    <t xml:space="preserve">          </t>
  </si>
  <si>
    <t>RASHODI ZA NABAVU PROZV.DUG.IMOVINE</t>
  </si>
  <si>
    <t>Izvor financiranja: pomoć iz prorač. koji nije nadležan:Općina Raša</t>
  </si>
  <si>
    <t>Izvori financiranja:Pomoć iz prorač.koji nije nadležan: Općina Marčana</t>
  </si>
  <si>
    <t>RASHOD ZA NABAVU NEFINANCIJSKE IMOVINE</t>
  </si>
  <si>
    <t>RASHOD ZA NABAVU PROIZV.DUG.IMOVINE</t>
  </si>
  <si>
    <t>Izvor financiranja: prihod od županijskog proračuna</t>
  </si>
  <si>
    <t>Školska  shema</t>
  </si>
  <si>
    <t>AKTIVNOSTI:</t>
  </si>
  <si>
    <t>Izvor financiranja:Prihod od Ministarstva poljoprivrede</t>
  </si>
  <si>
    <t>Izvor financiranja: Prihod od prodaje imovine za osnovne škole</t>
  </si>
  <si>
    <t>AKTIVNOST: Ostali programi i projekti</t>
  </si>
  <si>
    <t>Izvor financiranja:</t>
  </si>
  <si>
    <t>MZO</t>
  </si>
  <si>
    <t>AKTIVNOST: Školski list , časopisi i knjige</t>
  </si>
  <si>
    <t>KNJIGE</t>
  </si>
  <si>
    <t>AKTIVNOST: Smotre, radionice i manifestacije</t>
  </si>
  <si>
    <t>Izvor financiranja: Prihod iz županijskog proračuna</t>
  </si>
  <si>
    <t>AKTIVNOST: Medni dani</t>
  </si>
  <si>
    <t>MATERIJAL I SIROVINA</t>
  </si>
  <si>
    <t>Izvor financiranja: MZO</t>
  </si>
  <si>
    <t>AKTIVNOST: Provedba kurikuluma</t>
  </si>
  <si>
    <t>AKTIVNOST: Zavičajna nastava</t>
  </si>
  <si>
    <t>POSTROJENJE I OPREMA</t>
  </si>
  <si>
    <t>USLUGE TEKUĆEG I INVISTICIJSKOG ODRŽAVANJA</t>
  </si>
  <si>
    <t>RASHOD POSLOVANJA</t>
  </si>
  <si>
    <t>USLUGE TEKUĆEG I INVESTICIJSKOG ODRŽAVANJA</t>
  </si>
  <si>
    <t>ULAGANJE U GRAĐEVINSKE OBJEKTE</t>
  </si>
  <si>
    <t>DODATNA ULAGANJA NA GRAĐEVINSKIM OBJEKT.</t>
  </si>
  <si>
    <t xml:space="preserve">AKTIVNOST: KAPITALNO ULAGANJE U OŠ </t>
  </si>
  <si>
    <t>AKTIVNOST: ŠKOLSKI NAMJEŠTAJ I OPREMA</t>
  </si>
  <si>
    <t>RASHODI ZA NABAVU DUGOT.NEFIN.IMOVINE</t>
  </si>
  <si>
    <t>NESPOMENUTI RASHODI POSLOVANJA</t>
  </si>
  <si>
    <t>PROGRAM 2401: INVESTICIJSKO ODRŽAVANJE OSNOVNIH ŠKOLA</t>
  </si>
  <si>
    <t>PROGRAM : PROGRAMI OBRAZOVANJA IZNAD STANDARDA</t>
  </si>
  <si>
    <t>PROGRAM : OSNOVNA DJELATNOST -IZNAD STANDARDA</t>
  </si>
  <si>
    <t>A230203</t>
  </si>
  <si>
    <t>A230115</t>
  </si>
  <si>
    <t>A230116</t>
  </si>
  <si>
    <t>A230204</t>
  </si>
  <si>
    <t>A240103</t>
  </si>
  <si>
    <t>AKTIVNOST: investicijsko održavanje  OŠ -ostali proračuni</t>
  </si>
  <si>
    <t>K240307</t>
  </si>
  <si>
    <t>PROGRAM : KAPITALNA ULAGANJA U OSNOVNE ŠKOLE</t>
  </si>
  <si>
    <t>PROGRAM : OPREMANJE U OSNOVNIM ŠKOLAMA</t>
  </si>
  <si>
    <t>K240501</t>
  </si>
  <si>
    <t>A210104</t>
  </si>
  <si>
    <t>REZULTAT POSLOVANJA</t>
  </si>
  <si>
    <t>PROJEKCIJA PLANA 2022. GODINU</t>
  </si>
  <si>
    <t>KLASA:</t>
  </si>
  <si>
    <t>URBROJ:</t>
  </si>
  <si>
    <t>A230197</t>
  </si>
  <si>
    <t>Izvor financiranja: Prihodi iz drugih izvora(vlp, donacije)</t>
  </si>
  <si>
    <t xml:space="preserve">                          PRIHODI I PRIMICI ISKAZANI PO VRSTAMA</t>
  </si>
  <si>
    <t xml:space="preserve">                   PREMA PRORAČUNSKOJ KLASIFIKACIJI</t>
  </si>
  <si>
    <t>PROGRAM 2101: REDOVNA  DJELATNOST OŠ-MINIMALNI STANDARDI</t>
  </si>
  <si>
    <t>A230102</t>
  </si>
  <si>
    <t>AKTIVNOST: Županijska natjecanja</t>
  </si>
  <si>
    <t>RASHODI ZA ZAPOSLENIH</t>
  </si>
  <si>
    <t>AKTIVNOST: Projekt "Osiguranje prehrane djece u osnovnim školama"</t>
  </si>
  <si>
    <t>Izvor financiranja: Zaklada "Hrvatska za djecu"</t>
  </si>
  <si>
    <t>NEMATERIJALNA IMOVINA</t>
  </si>
  <si>
    <t>RASHODI ZA NAB.NEPROIZ.DUGOTRAJNE IMOV.</t>
  </si>
  <si>
    <t>A230205</t>
  </si>
  <si>
    <t>AKTIVNOST: Sredstva zaštite protiv COVID-19</t>
  </si>
  <si>
    <t>A240101</t>
  </si>
  <si>
    <t>AKTIVNOST: investicijsko održavanje  OŠ -minimalni standarda</t>
  </si>
  <si>
    <t>10604  O.Š. Ivana Batelića , Raša</t>
  </si>
  <si>
    <t>PRIHODI I PRIMICI</t>
  </si>
  <si>
    <t>Izvor</t>
  </si>
  <si>
    <t>48005- POTPORE ZA DECENTRALIZI. SREDSTVA OSNOVNE ŠKOLE</t>
  </si>
  <si>
    <t>PRIHODI IZ NADLEŽ.PRORAČ. I OD HZZO TEMELJ.UG.OBVEZA</t>
  </si>
  <si>
    <t>PRIHODI IZ NADLEŽNOG PRORAČ.ZA FINANCIRANJE RED.DJEL.</t>
  </si>
  <si>
    <t>PRIHODI ZA FINANCIRANJE REDOVNE DJELATNOSTI</t>
  </si>
  <si>
    <t>32300-VLASTITI PRIHODI OSNOVNIH ŠKOLA- PRIHODI KORISNIKA</t>
  </si>
  <si>
    <t>PRIH.OD PROD.PROIZ. I ROBE TE PRUŽ.USL.I PRIH.OD DONACIJA</t>
  </si>
  <si>
    <t>PRIHODI OD PRODAJE PROIZVODA I ROBE TE PRUŽ.USLUGA</t>
  </si>
  <si>
    <t>PRIHODI OD PRUŽENIH  USLUGA</t>
  </si>
  <si>
    <t>55368- POMOĆI OPĆINE RAŠA</t>
  </si>
  <si>
    <t>PRIH.IZ INOZ.I OD SUBJ.UNUTAR OPĆEG PRORAČUNA</t>
  </si>
  <si>
    <t>POMOĆ PRORAČ.KORIS.IZ PRORAČ. KOJI IM NIJE NADLEŽAN</t>
  </si>
  <si>
    <t>62300- DONACIJE ZA OSNOVNE ŠKOLE</t>
  </si>
  <si>
    <t>DONAC.OD PRAV.I FIZ.OSOBA IZVAN OPĆEG PRORČUNA</t>
  </si>
  <si>
    <t>TEKUĆE DONACIJE</t>
  </si>
  <si>
    <t>KAPITALNE DONACIJE</t>
  </si>
  <si>
    <t>72300- PRIHOD OD PRODAJE IMOVINE ZA OSNOVNE ŠKOLE</t>
  </si>
  <si>
    <t>PRIHOD POSLOVANJA</t>
  </si>
  <si>
    <t>PRIH.OD UPRAVNIH I ADMINS.PRIST PO POSEBNIM PROP. I NAK.</t>
  </si>
  <si>
    <t>PRIHOD PO POSEBNIM PROPISIMA</t>
  </si>
  <si>
    <t>POMOĆ PRORAČ.KORISN.IZ PRORAČ.KOJI IM NIJE NADLEŽ.</t>
  </si>
  <si>
    <t>TEKUĆA POMOĆ IZ DRŽAVNOG PRORAČUNA</t>
  </si>
  <si>
    <t>53082-POMOĆI OD MIN.ZNANOSTI I OBRAZO.-DRŽAVNA RIZNICA</t>
  </si>
  <si>
    <t>TEKUĆA POMOĆ IZ DRŽAVNOG PRORAČUNA- PLAĆE</t>
  </si>
  <si>
    <t>58300- OSTALE INSTITUCIJE ZA OSNOVNE ŠKOLE-DRŽAV.PRORAČ</t>
  </si>
  <si>
    <t>53082-POMOĆI MINISTARSTVA ZNANOSTI I OBRAZOVANJA</t>
  </si>
  <si>
    <t>TEKUĆA POMOĆ IZ DRŽAVNOG PRORAČUNA-RAD.UDŽBENICI</t>
  </si>
  <si>
    <t>47300-PRIHODI ZA POSEBNE NAMJENE-PRIHODI KORISNIKA</t>
  </si>
  <si>
    <t>OSTALI PRIHODI- ŠKOL.KUH., IZLETI, OSIG.UČENIKA,ISPITI</t>
  </si>
  <si>
    <t>KAPIT.POMOĆ IZ PRORAČ.KOJI IM NIJE NADLEŽ.-LITERATU.,UDŽB.</t>
  </si>
  <si>
    <t>55254- POMOĆ OPĆINE MARČANA</t>
  </si>
  <si>
    <t>TEKUĆA POMOĆ IZ PRORAČ.KIJI IM NIJE NADLEŽAN-SUNF.MAREN.</t>
  </si>
  <si>
    <t>KAPIT.POMOĆ IZ PRORAČ.KOJI IM NIJE NADLEŽ.</t>
  </si>
  <si>
    <t>TEKUĆA POMOĆ IZ PRORAČ.KIJI IM NIJE NADLEŽAN</t>
  </si>
  <si>
    <t>11001-PRIHOD IZ NADLEŽ. PRORAČ.-NAMJENSKI PRIH. I PRIMICI</t>
  </si>
  <si>
    <t>53060- MINISTARSTVO POLJOPRIVREDE</t>
  </si>
  <si>
    <t>POMOĆ TEMELJEM PRIJEN.EU SREDSTAVA</t>
  </si>
  <si>
    <t>TEKUĆA POMOĆ IZ PRORAČ.KIJI IM NIJE NADLEŽAN-ŠK.SHE. I MED</t>
  </si>
  <si>
    <t>RASPOLOŽIVA SREDSTVA IZ PRIJAŠNJE GODINE</t>
  </si>
  <si>
    <t>000</t>
  </si>
  <si>
    <t>TEK. POMOĆ IZ PRORAČ.KIJI IM NIJE NAD.-PLAĆA PBO</t>
  </si>
  <si>
    <t>VLASTITI IZVORI</t>
  </si>
  <si>
    <t xml:space="preserve"> Izvor financiranja: Prihodi od Županijskog proračuna-Ug.o dj.pmoćnici</t>
  </si>
  <si>
    <r>
      <rPr>
        <b/>
        <sz val="10"/>
        <color indexed="8"/>
        <rFont val="Calibri"/>
        <family val="2"/>
      </rPr>
      <t>FUNK.KLAS</t>
    </r>
    <r>
      <rPr>
        <b/>
        <sz val="12"/>
        <color indexed="8"/>
        <rFont val="Calibri"/>
        <family val="2"/>
      </rPr>
      <t>.</t>
    </r>
  </si>
  <si>
    <t>OSNOVNO OBRAZOVANJE</t>
  </si>
  <si>
    <t>Fun.klas.</t>
  </si>
  <si>
    <t>0915  -  OSNOVNO OBRAZOVANJE</t>
  </si>
  <si>
    <t>Glava</t>
  </si>
  <si>
    <t>USTANOVE ŠKOLSTVA</t>
  </si>
  <si>
    <t>PLAN 2021</t>
  </si>
  <si>
    <t>PROJEKCIJA PLANA 2023. GODINU</t>
  </si>
  <si>
    <t>50003- USTANOVE ŠKOLSTVA</t>
  </si>
  <si>
    <t>Šifra škol.</t>
  </si>
  <si>
    <t>Šifra.škol.</t>
  </si>
  <si>
    <t>10604 OŠ Ivana Batelića, Raša</t>
  </si>
  <si>
    <t>RASHODI I IZDACI</t>
  </si>
  <si>
    <t>RAZLIKA</t>
  </si>
  <si>
    <t>I REBALANS PLANA 2021.</t>
  </si>
  <si>
    <t>INTELEKTUALNE I OSOBNE USLUGE</t>
  </si>
  <si>
    <t>ZATEZNE KAMATE</t>
  </si>
  <si>
    <t>OSTALI NESPOMENUTI RASHODI POSL.-SUD.PRIST.</t>
  </si>
  <si>
    <t>Izvor financiranja: Ostale institucije za OŠ (Crveni križ)</t>
  </si>
  <si>
    <t>Izvor financiranja: Ostale institucije za OŠ (Drž.pror.-Cent.za soc.skrb)</t>
  </si>
  <si>
    <t>Izvor financiranja: Hrvatski zavod za zapošljavanje za pror.korisnike</t>
  </si>
  <si>
    <t>AKTIVNOST: Volontarijat</t>
  </si>
  <si>
    <t>A230147</t>
  </si>
  <si>
    <t>Izvor financiranja: Agencija za odgoj i obrazovanje za prorač.korisnike</t>
  </si>
  <si>
    <t>A230162</t>
  </si>
  <si>
    <t>AKTIVNOSTI: Naknada za županijsko stručno vijeće, Županijski aktiv učitelja</t>
  </si>
  <si>
    <t>PROJEKCIJA 2022.</t>
  </si>
  <si>
    <t>PROJEKCIJA 2023.</t>
  </si>
  <si>
    <t>AKTIVNOST: Opremanje knjižnica</t>
  </si>
  <si>
    <t>K240505</t>
  </si>
  <si>
    <t>AKTIVNOST: Uređenje školske zgrade i okoliša</t>
  </si>
  <si>
    <t>UREĐAJI, STROJEVI I OPREMA ZA OSTALE NAMJENE</t>
  </si>
  <si>
    <t>PROGRAM: MOZAIK 4</t>
  </si>
  <si>
    <t>T910801</t>
  </si>
  <si>
    <t>AKTIVNOST: Provedba projekta MOZAIK 4</t>
  </si>
  <si>
    <t>Izvor financiranja: Nenamjenski prihodi i primici-Županijski proračun</t>
  </si>
  <si>
    <t xml:space="preserve">Raša, </t>
  </si>
  <si>
    <t>Mirjana Blažević</t>
  </si>
  <si>
    <t>Predsjednica Školskog odbora :</t>
  </si>
  <si>
    <t>Izvor financiranja: Strukturni fondovi EU</t>
  </si>
  <si>
    <t>K230206</t>
  </si>
  <si>
    <t>AKTIVNOST: Projekt FLAG Alba</t>
  </si>
  <si>
    <t>Izvor financiranja: Prihodi od škola za EU projekte</t>
  </si>
  <si>
    <t>53080-AGENCIJA ZA ODGOJ I OBRAZ. ZA PRORAČUNSKE KORISNIKE</t>
  </si>
  <si>
    <t>53086-HRVATSKI ZAVOD ZA ZAPOŠLJAVANJE ZA PROR.KORISNIKE</t>
  </si>
  <si>
    <t>48006-DECENTRALIZIRANA SRED. KAPITALNO ZA OŠ</t>
  </si>
  <si>
    <t>U Raši,</t>
  </si>
  <si>
    <t>63000- POMOĆ ZAKLADE "HRVATSKA ZA DJECU"</t>
  </si>
  <si>
    <t>TEKUĆE POMOĆI OD IZVANPRORAČUNSKIH KORISNIKA</t>
  </si>
  <si>
    <t>51008 PRIHODI OD ŠKOLA ZA EU PROJEKTE</t>
  </si>
  <si>
    <t>POMOĆI TEMELJEM PRIJENOSA EU SREDSTAVA</t>
  </si>
  <si>
    <t>TEKUĆE POMOĆI TEM.PRIJENOSA EU SREDSTAVA</t>
  </si>
  <si>
    <t>TEKUĆE POMOĆI TEM PRIJENOSA EU SREDSTAVA</t>
  </si>
  <si>
    <t>POMOĆ TEMELJEM PRIJENOSA EU SREDSTAVA</t>
  </si>
  <si>
    <t>OSTALI NESPOMENUTI PRIHODI -NAK.ŠTETA OD OSIG.KUĆE</t>
  </si>
  <si>
    <t>POMOĆI IZ INOZ.I OD SUBJ.UNUTAR OPĆEG PRORAČUNA</t>
  </si>
  <si>
    <t>POMOĆI OD IZVANPRORAČUNSKIH KORISNIKA</t>
  </si>
  <si>
    <t xml:space="preserve">OSTALI NESPOMENUTI PRIHODI </t>
  </si>
  <si>
    <t>PRIHODI IZ NADLEŽ.PRORAČ. ZA FIN.RASH.ZA NAB.NEFIN.IMOV.</t>
  </si>
  <si>
    <t>PRIHODI IZ NADLEŽ.PRORAČ. ZA FIN.RASH. ZA NAB.NEFIN.IMOV.</t>
  </si>
  <si>
    <t>I REBALANS PLANA 2021</t>
  </si>
  <si>
    <t>Izvor financiranja: Tek. Pom. temeljem prijenosa EU sredstava-MOZAIK 3</t>
  </si>
  <si>
    <t>Predsjednica Školskog odbora:</t>
  </si>
  <si>
    <t>51100-STRUKT. FONDOVI EU-Tek. Pom. Za plaće pom.MOZAIK 3</t>
  </si>
  <si>
    <t>51100-STRUKT. FONDOVI EU-Tek. Pom. Za plaće pom.MOZAIK 4</t>
  </si>
  <si>
    <t>32300 VLASTITI PRIHODI OŠ-PRIH.KORISNIKA</t>
  </si>
  <si>
    <t>53060 MINISTARSTVO POLJOPRIVREDE-ŠK.SHEMA</t>
  </si>
  <si>
    <t>MANJAK PRIHODA</t>
  </si>
  <si>
    <t xml:space="preserve">    PRVE IZMJENE FINANCIJSKOG PLANA ZA 2021 GOD. SA PROJEKCIJOM ZA 2022. I 2023.</t>
  </si>
  <si>
    <t>PRVE IZMJENE FINANCIJSKOG PLANA ZA 2021.GOD. SA PROJEKCIJOM ZA 2022. I 2023.</t>
  </si>
  <si>
    <t xml:space="preserve"> VIŠAK PRIHODA</t>
  </si>
  <si>
    <t>KLASA : 400-02/21-01/02</t>
  </si>
  <si>
    <t>400-02/21-01/02</t>
  </si>
  <si>
    <t>2144-17-01-21-1</t>
  </si>
  <si>
    <t>URBROJ : 2144-17-01-21-2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</si>
</sst>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  <numFmt numFmtId="165" formatCode="#,##0.00;[Red]#,##0.00"/>
    <numFmt numFmtId="166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1" fillId="0" borderId="10" xfId="0" applyFont="1" applyBorder="1" applyAlignment="1">
      <alignment/>
    </xf>
    <xf numFmtId="0" fontId="0" fillId="0" borderId="19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1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6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46" fillId="0" borderId="11" xfId="0" applyNumberFormat="1" applyFont="1" applyBorder="1" applyAlignment="1">
      <alignment horizontal="right"/>
    </xf>
    <xf numFmtId="165" fontId="46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6" fontId="46" fillId="0" borderId="11" xfId="57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46" fillId="0" borderId="27" xfId="0" applyNumberFormat="1" applyFont="1" applyBorder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0" fillId="33" borderId="15" xfId="0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165" fontId="0" fillId="33" borderId="11" xfId="0" applyNumberFormat="1" applyFill="1" applyBorder="1" applyAlignment="1">
      <alignment horizontal="right"/>
    </xf>
    <xf numFmtId="165" fontId="0" fillId="33" borderId="11" xfId="0" applyNumberFormat="1" applyFill="1" applyBorder="1" applyAlignment="1">
      <alignment/>
    </xf>
    <xf numFmtId="165" fontId="0" fillId="33" borderId="16" xfId="0" applyNumberFormat="1" applyFill="1" applyBorder="1" applyAlignment="1">
      <alignment/>
    </xf>
    <xf numFmtId="164" fontId="43" fillId="17" borderId="15" xfId="0" applyNumberFormat="1" applyFont="1" applyFill="1" applyBorder="1" applyAlignment="1">
      <alignment/>
    </xf>
    <xf numFmtId="0" fontId="43" fillId="17" borderId="10" xfId="0" applyFont="1" applyFill="1" applyBorder="1" applyAlignment="1">
      <alignment/>
    </xf>
    <xf numFmtId="0" fontId="25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165" fontId="0" fillId="33" borderId="11" xfId="0" applyNumberFormat="1" applyFont="1" applyFill="1" applyBorder="1" applyAlignment="1">
      <alignment/>
    </xf>
    <xf numFmtId="165" fontId="46" fillId="33" borderId="11" xfId="0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0" fontId="46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165" fontId="0" fillId="33" borderId="27" xfId="0" applyNumberFormat="1" applyFill="1" applyBorder="1" applyAlignment="1">
      <alignment/>
    </xf>
    <xf numFmtId="165" fontId="0" fillId="33" borderId="28" xfId="0" applyNumberFormat="1" applyFill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165" fontId="46" fillId="34" borderId="11" xfId="0" applyNumberFormat="1" applyFont="1" applyFill="1" applyBorder="1" applyAlignment="1">
      <alignment horizontal="right"/>
    </xf>
    <xf numFmtId="165" fontId="46" fillId="34" borderId="11" xfId="0" applyNumberFormat="1" applyFont="1" applyFill="1" applyBorder="1" applyAlignment="1">
      <alignment/>
    </xf>
    <xf numFmtId="165" fontId="46" fillId="34" borderId="16" xfId="0" applyNumberFormat="1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165" fontId="0" fillId="34" borderId="11" xfId="0" applyNumberFormat="1" applyFill="1" applyBorder="1" applyAlignment="1">
      <alignment/>
    </xf>
    <xf numFmtId="165" fontId="0" fillId="34" borderId="16" xfId="0" applyNumberForma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165" fontId="0" fillId="34" borderId="27" xfId="0" applyNumberFormat="1" applyFill="1" applyBorder="1" applyAlignment="1">
      <alignment/>
    </xf>
    <xf numFmtId="165" fontId="0" fillId="34" borderId="28" xfId="0" applyNumberFormat="1" applyFill="1" applyBorder="1" applyAlignment="1">
      <alignment/>
    </xf>
    <xf numFmtId="0" fontId="32" fillId="17" borderId="11" xfId="0" applyFont="1" applyFill="1" applyBorder="1" applyAlignment="1">
      <alignment/>
    </xf>
    <xf numFmtId="165" fontId="32" fillId="17" borderId="11" xfId="0" applyNumberFormat="1" applyFont="1" applyFill="1" applyBorder="1" applyAlignment="1">
      <alignment horizontal="right"/>
    </xf>
    <xf numFmtId="0" fontId="43" fillId="17" borderId="15" xfId="0" applyFont="1" applyFill="1" applyBorder="1" applyAlignment="1">
      <alignment/>
    </xf>
    <xf numFmtId="165" fontId="32" fillId="17" borderId="11" xfId="0" applyNumberFormat="1" applyFont="1" applyFill="1" applyBorder="1" applyAlignment="1">
      <alignment/>
    </xf>
    <xf numFmtId="165" fontId="32" fillId="17" borderId="16" xfId="0" applyNumberFormat="1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65" fontId="25" fillId="0" borderId="11" xfId="0" applyNumberFormat="1" applyFont="1" applyFill="1" applyBorder="1" applyAlignment="1">
      <alignment/>
    </xf>
    <xf numFmtId="165" fontId="25" fillId="0" borderId="16" xfId="0" applyNumberFormat="1" applyFont="1" applyFill="1" applyBorder="1" applyAlignment="1">
      <alignment/>
    </xf>
    <xf numFmtId="0" fontId="26" fillId="8" borderId="15" xfId="0" applyFont="1" applyFill="1" applyBorder="1" applyAlignment="1">
      <alignment/>
    </xf>
    <xf numFmtId="0" fontId="26" fillId="8" borderId="10" xfId="0" applyFont="1" applyFill="1" applyBorder="1" applyAlignment="1">
      <alignment/>
    </xf>
    <xf numFmtId="0" fontId="25" fillId="8" borderId="11" xfId="0" applyFont="1" applyFill="1" applyBorder="1" applyAlignment="1">
      <alignment/>
    </xf>
    <xf numFmtId="165" fontId="25" fillId="8" borderId="11" xfId="0" applyNumberFormat="1" applyFont="1" applyFill="1" applyBorder="1" applyAlignment="1">
      <alignment/>
    </xf>
    <xf numFmtId="165" fontId="25" fillId="8" borderId="16" xfId="0" applyNumberFormat="1" applyFont="1" applyFill="1" applyBorder="1" applyAlignment="1">
      <alignment/>
    </xf>
    <xf numFmtId="0" fontId="0" fillId="0" borderId="11" xfId="0" applyBorder="1" applyAlignment="1">
      <alignment horizontal="left" vertical="top"/>
    </xf>
    <xf numFmtId="0" fontId="25" fillId="0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5" fontId="0" fillId="34" borderId="16" xfId="0" applyNumberFormat="1" applyFont="1" applyFill="1" applyBorder="1" applyAlignment="1">
      <alignment/>
    </xf>
    <xf numFmtId="0" fontId="46" fillId="35" borderId="15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165" fontId="0" fillId="35" borderId="11" xfId="0" applyNumberFormat="1" applyFont="1" applyFill="1" applyBorder="1" applyAlignment="1">
      <alignment/>
    </xf>
    <xf numFmtId="165" fontId="0" fillId="35" borderId="16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54" fillId="36" borderId="15" xfId="0" applyNumberFormat="1" applyFont="1" applyFill="1" applyBorder="1" applyAlignment="1">
      <alignment/>
    </xf>
    <xf numFmtId="165" fontId="54" fillId="36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/>
    </xf>
    <xf numFmtId="0" fontId="55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29" xfId="0" applyFont="1" applyBorder="1" applyAlignment="1">
      <alignment horizontal="left"/>
    </xf>
    <xf numFmtId="0" fontId="0" fillId="17" borderId="15" xfId="0" applyFill="1" applyBorder="1" applyAlignment="1">
      <alignment/>
    </xf>
    <xf numFmtId="0" fontId="46" fillId="17" borderId="11" xfId="0" applyFont="1" applyFill="1" applyBorder="1" applyAlignment="1">
      <alignment/>
    </xf>
    <xf numFmtId="165" fontId="46" fillId="17" borderId="11" xfId="0" applyNumberFormat="1" applyFont="1" applyFill="1" applyBorder="1" applyAlignment="1">
      <alignment/>
    </xf>
    <xf numFmtId="49" fontId="46" fillId="17" borderId="15" xfId="0" applyNumberFormat="1" applyFont="1" applyFill="1" applyBorder="1" applyAlignment="1">
      <alignment horizontal="right"/>
    </xf>
    <xf numFmtId="0" fontId="56" fillId="17" borderId="11" xfId="0" applyFont="1" applyFill="1" applyBorder="1" applyAlignment="1">
      <alignment/>
    </xf>
    <xf numFmtId="165" fontId="46" fillId="17" borderId="18" xfId="0" applyNumberFormat="1" applyFont="1" applyFill="1" applyBorder="1" applyAlignment="1">
      <alignment/>
    </xf>
    <xf numFmtId="43" fontId="32" fillId="17" borderId="16" xfId="59" applyFont="1" applyFill="1" applyBorder="1" applyAlignment="1">
      <alignment horizontal="right"/>
    </xf>
    <xf numFmtId="43" fontId="54" fillId="36" borderId="11" xfId="59" applyFont="1" applyFill="1" applyBorder="1" applyAlignment="1">
      <alignment horizontal="center" wrapText="1"/>
    </xf>
    <xf numFmtId="43" fontId="54" fillId="36" borderId="16" xfId="59" applyFont="1" applyFill="1" applyBorder="1" applyAlignment="1">
      <alignment horizontal="center" wrapText="1"/>
    </xf>
    <xf numFmtId="0" fontId="51" fillId="19" borderId="15" xfId="0" applyFont="1" applyFill="1" applyBorder="1" applyAlignment="1">
      <alignment/>
    </xf>
    <xf numFmtId="0" fontId="51" fillId="19" borderId="10" xfId="0" applyFont="1" applyFill="1" applyBorder="1" applyAlignment="1">
      <alignment/>
    </xf>
    <xf numFmtId="0" fontId="51" fillId="19" borderId="11" xfId="0" applyFont="1" applyFill="1" applyBorder="1" applyAlignment="1">
      <alignment horizontal="center"/>
    </xf>
    <xf numFmtId="0" fontId="51" fillId="19" borderId="11" xfId="0" applyFont="1" applyFill="1" applyBorder="1" applyAlignment="1">
      <alignment horizontal="center" wrapText="1"/>
    </xf>
    <xf numFmtId="0" fontId="51" fillId="19" borderId="16" xfId="0" applyFont="1" applyFill="1" applyBorder="1" applyAlignment="1">
      <alignment horizontal="center" wrapText="1"/>
    </xf>
    <xf numFmtId="0" fontId="51" fillId="0" borderId="29" xfId="59" applyNumberFormat="1" applyFont="1" applyBorder="1" applyAlignment="1">
      <alignment horizontal="left"/>
    </xf>
    <xf numFmtId="0" fontId="50" fillId="0" borderId="0" xfId="0" applyFont="1" applyAlignment="1">
      <alignment/>
    </xf>
    <xf numFmtId="0" fontId="57" fillId="0" borderId="13" xfId="0" applyFont="1" applyBorder="1" applyAlignment="1">
      <alignment/>
    </xf>
    <xf numFmtId="165" fontId="46" fillId="17" borderId="27" xfId="0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5" fontId="46" fillId="33" borderId="16" xfId="0" applyNumberFormat="1" applyFont="1" applyFill="1" applyBorder="1" applyAlignment="1">
      <alignment/>
    </xf>
    <xf numFmtId="165" fontId="26" fillId="8" borderId="11" xfId="0" applyNumberFormat="1" applyFont="1" applyFill="1" applyBorder="1" applyAlignment="1">
      <alignment/>
    </xf>
    <xf numFmtId="165" fontId="26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27" xfId="0" applyFont="1" applyFill="1" applyBorder="1" applyAlignment="1">
      <alignment/>
    </xf>
    <xf numFmtId="165" fontId="46" fillId="33" borderId="27" xfId="0" applyNumberFormat="1" applyFont="1" applyFill="1" applyBorder="1" applyAlignment="1">
      <alignment/>
    </xf>
    <xf numFmtId="165" fontId="46" fillId="33" borderId="28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35" borderId="25" xfId="0" applyFill="1" applyBorder="1" applyAlignment="1">
      <alignment/>
    </xf>
    <xf numFmtId="165" fontId="0" fillId="35" borderId="27" xfId="0" applyNumberFormat="1" applyFont="1" applyFill="1" applyBorder="1" applyAlignment="1">
      <alignment/>
    </xf>
    <xf numFmtId="165" fontId="0" fillId="35" borderId="27" xfId="0" applyNumberFormat="1" applyFill="1" applyBorder="1" applyAlignment="1">
      <alignment/>
    </xf>
    <xf numFmtId="165" fontId="0" fillId="35" borderId="28" xfId="0" applyNumberFormat="1" applyFill="1" applyBorder="1" applyAlignment="1">
      <alignment/>
    </xf>
    <xf numFmtId="0" fontId="0" fillId="35" borderId="0" xfId="0" applyFill="1" applyAlignment="1">
      <alignment/>
    </xf>
    <xf numFmtId="165" fontId="46" fillId="35" borderId="27" xfId="0" applyNumberFormat="1" applyFont="1" applyFill="1" applyBorder="1" applyAlignment="1">
      <alignment/>
    </xf>
    <xf numFmtId="0" fontId="43" fillId="17" borderId="26" xfId="0" applyFont="1" applyFill="1" applyBorder="1" applyAlignment="1">
      <alignment/>
    </xf>
    <xf numFmtId="0" fontId="43" fillId="17" borderId="27" xfId="0" applyFont="1" applyFill="1" applyBorder="1" applyAlignment="1">
      <alignment/>
    </xf>
    <xf numFmtId="165" fontId="43" fillId="17" borderId="27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17" borderId="11" xfId="0" applyFont="1" applyFill="1" applyBorder="1" applyAlignment="1">
      <alignment/>
    </xf>
    <xf numFmtId="165" fontId="43" fillId="17" borderId="11" xfId="0" applyNumberFormat="1" applyFont="1" applyFill="1" applyBorder="1" applyAlignment="1">
      <alignment/>
    </xf>
    <xf numFmtId="165" fontId="43" fillId="17" borderId="16" xfId="0" applyNumberFormat="1" applyFont="1" applyFill="1" applyBorder="1" applyAlignment="1">
      <alignment/>
    </xf>
    <xf numFmtId="165" fontId="0" fillId="0" borderId="30" xfId="0" applyNumberFormat="1" applyBorder="1" applyAlignment="1">
      <alignment/>
    </xf>
    <xf numFmtId="0" fontId="46" fillId="0" borderId="15" xfId="0" applyFont="1" applyBorder="1" applyAlignment="1">
      <alignment/>
    </xf>
    <xf numFmtId="165" fontId="46" fillId="0" borderId="16" xfId="0" applyNumberFormat="1" applyFont="1" applyBorder="1" applyAlignment="1">
      <alignment/>
    </xf>
    <xf numFmtId="0" fontId="45" fillId="0" borderId="0" xfId="0" applyFont="1" applyAlignment="1">
      <alignment/>
    </xf>
    <xf numFmtId="0" fontId="0" fillId="0" borderId="15" xfId="0" applyFont="1" applyBorder="1" applyAlignment="1">
      <alignment/>
    </xf>
    <xf numFmtId="165" fontId="0" fillId="35" borderId="11" xfId="0" applyNumberFormat="1" applyFill="1" applyBorder="1" applyAlignment="1">
      <alignment/>
    </xf>
    <xf numFmtId="165" fontId="0" fillId="35" borderId="16" xfId="0" applyNumberFormat="1" applyFill="1" applyBorder="1" applyAlignment="1">
      <alignment/>
    </xf>
    <xf numFmtId="4" fontId="0" fillId="0" borderId="0" xfId="0" applyNumberFormat="1" applyAlignment="1">
      <alignment/>
    </xf>
    <xf numFmtId="4" fontId="4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Border="1" applyAlignment="1">
      <alignment/>
    </xf>
    <xf numFmtId="4" fontId="51" fillId="0" borderId="11" xfId="0" applyNumberFormat="1" applyFont="1" applyBorder="1" applyAlignment="1">
      <alignment horizontal="center"/>
    </xf>
    <xf numFmtId="4" fontId="51" fillId="19" borderId="11" xfId="0" applyNumberFormat="1" applyFont="1" applyFill="1" applyBorder="1" applyAlignment="1">
      <alignment horizontal="center"/>
    </xf>
    <xf numFmtId="4" fontId="54" fillId="36" borderId="11" xfId="0" applyNumberFormat="1" applyFont="1" applyFill="1" applyBorder="1" applyAlignment="1">
      <alignment horizontal="right"/>
    </xf>
    <xf numFmtId="4" fontId="32" fillId="17" borderId="11" xfId="0" applyNumberFormat="1" applyFont="1" applyFill="1" applyBorder="1" applyAlignment="1">
      <alignment horizontal="right"/>
    </xf>
    <xf numFmtId="4" fontId="46" fillId="34" borderId="11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46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46" fillId="34" borderId="11" xfId="0" applyNumberFormat="1" applyFont="1" applyFill="1" applyBorder="1" applyAlignment="1">
      <alignment/>
    </xf>
    <xf numFmtId="4" fontId="46" fillId="0" borderId="11" xfId="0" applyNumberFormat="1" applyFont="1" applyBorder="1" applyAlignment="1">
      <alignment/>
    </xf>
    <xf numFmtId="4" fontId="0" fillId="33" borderId="11" xfId="0" applyNumberFormat="1" applyFill="1" applyBorder="1" applyAlignment="1">
      <alignment/>
    </xf>
    <xf numFmtId="4" fontId="32" fillId="17" borderId="11" xfId="0" applyNumberFormat="1" applyFont="1" applyFill="1" applyBorder="1" applyAlignment="1">
      <alignment/>
    </xf>
    <xf numFmtId="4" fontId="25" fillId="8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46" fillId="33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46" fillId="0" borderId="11" xfId="57" applyNumberFormat="1" applyFont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43" fillId="17" borderId="11" xfId="0" applyNumberFormat="1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27" xfId="0" applyNumberFormat="1" applyFill="1" applyBorder="1" applyAlignment="1">
      <alignment/>
    </xf>
    <xf numFmtId="4" fontId="46" fillId="33" borderId="27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33" borderId="27" xfId="0" applyNumberFormat="1" applyFill="1" applyBorder="1" applyAlignment="1">
      <alignment/>
    </xf>
    <xf numFmtId="4" fontId="46" fillId="0" borderId="27" xfId="0" applyNumberFormat="1" applyFont="1" applyBorder="1" applyAlignment="1">
      <alignment/>
    </xf>
    <xf numFmtId="4" fontId="0" fillId="35" borderId="27" xfId="0" applyNumberFormat="1" applyFont="1" applyFill="1" applyBorder="1" applyAlignment="1">
      <alignment/>
    </xf>
    <xf numFmtId="4" fontId="43" fillId="17" borderId="27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50" fillId="0" borderId="0" xfId="0" applyNumberFormat="1" applyFont="1" applyAlignment="1">
      <alignment/>
    </xf>
    <xf numFmtId="4" fontId="46" fillId="17" borderId="27" xfId="0" applyNumberFormat="1" applyFont="1" applyFill="1" applyBorder="1" applyAlignment="1">
      <alignment/>
    </xf>
    <xf numFmtId="4" fontId="46" fillId="17" borderId="11" xfId="0" applyNumberFormat="1" applyFont="1" applyFill="1" applyBorder="1" applyAlignment="1">
      <alignment/>
    </xf>
    <xf numFmtId="165" fontId="0" fillId="17" borderId="11" xfId="0" applyNumberFormat="1" applyFill="1" applyBorder="1" applyAlignment="1">
      <alignment/>
    </xf>
    <xf numFmtId="165" fontId="0" fillId="17" borderId="16" xfId="0" applyNumberFormat="1" applyFill="1" applyBorder="1" applyAlignment="1">
      <alignment/>
    </xf>
    <xf numFmtId="0" fontId="58" fillId="36" borderId="3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0.421875" style="0" customWidth="1"/>
    <col min="2" max="2" width="19.28125" style="0" customWidth="1"/>
    <col min="3" max="3" width="43.57421875" style="0" customWidth="1"/>
    <col min="4" max="4" width="18.7109375" style="0" customWidth="1"/>
    <col min="5" max="5" width="17.7109375" style="164" customWidth="1"/>
    <col min="6" max="6" width="17.7109375" style="0" customWidth="1"/>
    <col min="7" max="7" width="17.00390625" style="0" customWidth="1"/>
    <col min="8" max="8" width="16.7109375" style="0" customWidth="1"/>
  </cols>
  <sheetData>
    <row r="1" spans="1:3" ht="18.75">
      <c r="A1" s="2" t="s">
        <v>41</v>
      </c>
      <c r="B1" s="2"/>
      <c r="C1" s="2"/>
    </row>
    <row r="2" spans="1:3" ht="18.75">
      <c r="A2" s="2" t="s">
        <v>42</v>
      </c>
      <c r="B2" s="2"/>
      <c r="C2" s="2"/>
    </row>
    <row r="3" spans="1:3" ht="18.75">
      <c r="A3" s="2"/>
      <c r="B3" s="2"/>
      <c r="C3" s="2"/>
    </row>
    <row r="4" spans="1:3" ht="18.75">
      <c r="A4" s="43" t="s">
        <v>109</v>
      </c>
      <c r="C4" s="2" t="s">
        <v>244</v>
      </c>
    </row>
    <row r="5" spans="1:3" ht="18.75">
      <c r="A5" s="43" t="s">
        <v>110</v>
      </c>
      <c r="C5" s="2" t="s">
        <v>245</v>
      </c>
    </row>
    <row r="6" spans="1:3" ht="21">
      <c r="A6" s="2"/>
      <c r="B6" s="2"/>
      <c r="C6" s="47"/>
    </row>
    <row r="7" spans="2:13" ht="27.75" customHeight="1">
      <c r="B7" s="2"/>
      <c r="C7" s="47" t="s">
        <v>1</v>
      </c>
      <c r="D7" s="44"/>
      <c r="E7" s="165"/>
      <c r="F7" s="44"/>
      <c r="G7" s="41"/>
      <c r="H7" s="45"/>
      <c r="I7" s="1"/>
      <c r="J7" s="1"/>
      <c r="K7" s="1"/>
      <c r="L7" s="1"/>
      <c r="M7" s="1"/>
    </row>
    <row r="8" spans="3:8" ht="30" customHeight="1">
      <c r="C8" s="47" t="s">
        <v>114</v>
      </c>
      <c r="D8" s="46"/>
      <c r="E8" s="166"/>
      <c r="F8" s="46"/>
      <c r="G8" s="46"/>
      <c r="H8" s="46"/>
    </row>
    <row r="9" ht="15.75" thickBot="1"/>
    <row r="10" spans="1:8" ht="18.75">
      <c r="A10" s="8"/>
      <c r="B10" s="130" t="s">
        <v>241</v>
      </c>
      <c r="C10" s="9"/>
      <c r="D10" s="9"/>
      <c r="E10" s="167"/>
      <c r="F10" s="9"/>
      <c r="G10" s="9"/>
      <c r="H10" s="10"/>
    </row>
    <row r="11" spans="1:8" ht="33" customHeight="1">
      <c r="A11" s="11" t="s">
        <v>2</v>
      </c>
      <c r="B11" s="16" t="s">
        <v>0</v>
      </c>
      <c r="C11" s="6" t="s">
        <v>3</v>
      </c>
      <c r="D11" s="6" t="s">
        <v>178</v>
      </c>
      <c r="E11" s="168" t="s">
        <v>185</v>
      </c>
      <c r="F11" s="7" t="s">
        <v>232</v>
      </c>
      <c r="G11" s="7" t="s">
        <v>198</v>
      </c>
      <c r="H11" s="12" t="s">
        <v>199</v>
      </c>
    </row>
    <row r="12" spans="1:8" ht="19.5" customHeight="1">
      <c r="A12" s="123" t="s">
        <v>172</v>
      </c>
      <c r="B12" s="124">
        <v>915</v>
      </c>
      <c r="C12" s="125" t="s">
        <v>173</v>
      </c>
      <c r="D12" s="125"/>
      <c r="E12" s="169"/>
      <c r="F12" s="125"/>
      <c r="G12" s="126"/>
      <c r="H12" s="127"/>
    </row>
    <row r="13" spans="1:8" ht="19.5" customHeight="1">
      <c r="A13" s="123" t="s">
        <v>176</v>
      </c>
      <c r="B13" s="124">
        <v>50003</v>
      </c>
      <c r="C13" s="125" t="s">
        <v>177</v>
      </c>
      <c r="D13" s="125"/>
      <c r="E13" s="169"/>
      <c r="F13" s="125"/>
      <c r="G13" s="126"/>
      <c r="H13" s="127"/>
    </row>
    <row r="14" spans="1:8" ht="19.5" customHeight="1">
      <c r="A14" s="123" t="s">
        <v>182</v>
      </c>
      <c r="B14" s="124" t="s">
        <v>183</v>
      </c>
      <c r="C14" s="125"/>
      <c r="D14" s="125"/>
      <c r="E14" s="169"/>
      <c r="F14" s="125"/>
      <c r="G14" s="126"/>
      <c r="H14" s="127"/>
    </row>
    <row r="15" spans="1:8" ht="33" customHeight="1">
      <c r="A15" s="107"/>
      <c r="B15" s="206" t="s">
        <v>184</v>
      </c>
      <c r="C15" s="207"/>
      <c r="D15" s="108">
        <f>SUM(D16+D72+D82+D194+D220+D239)</f>
        <v>4012104.59</v>
      </c>
      <c r="E15" s="170">
        <f>SUM(E16+E72+E82+E194+E220+E239+E282)</f>
        <v>197702.55999999982</v>
      </c>
      <c r="F15" s="108">
        <f>SUM(F16+F72+F82+F194+F220+F239+F282)</f>
        <v>4209807.15</v>
      </c>
      <c r="G15" s="121">
        <f>SUM(G16+G72+G82+G194+G220+G233+G239+G282)</f>
        <v>4051811.7299999995</v>
      </c>
      <c r="H15" s="122">
        <f>SUM(H16+H72+H82+H194+H220+H239)</f>
        <v>3966192.09</v>
      </c>
    </row>
    <row r="16" spans="1:8" ht="15">
      <c r="A16" s="54">
        <v>2101</v>
      </c>
      <c r="B16" s="55" t="s">
        <v>115</v>
      </c>
      <c r="C16" s="84"/>
      <c r="D16" s="85">
        <f>SUM(D17+D27+D34+D59)</f>
        <v>3353016</v>
      </c>
      <c r="E16" s="171">
        <f>F16-D16</f>
        <v>72728.60999999987</v>
      </c>
      <c r="F16" s="85">
        <f>SUM(F17+F27+F34+F59)</f>
        <v>3425744.61</v>
      </c>
      <c r="G16" s="87">
        <f>SUM(G20+G25+G29+G32+G37+G46+G51+G57+G62+G66+G70)</f>
        <v>3431972</v>
      </c>
      <c r="H16" s="120">
        <f>SUM(H20+H25+H29+H32+H37+H46+H51+H57+H62+H66+H70)</f>
        <v>3431972</v>
      </c>
    </row>
    <row r="17" spans="1:8" ht="15">
      <c r="A17" s="66" t="s">
        <v>23</v>
      </c>
      <c r="B17" s="67" t="s">
        <v>15</v>
      </c>
      <c r="C17" s="68"/>
      <c r="D17" s="69">
        <f>SUM(D19)</f>
        <v>92016</v>
      </c>
      <c r="E17" s="172">
        <f>F17-D17</f>
        <v>456</v>
      </c>
      <c r="F17" s="69">
        <f>SUM(F19)</f>
        <v>92472</v>
      </c>
      <c r="G17" s="70">
        <f>SUM(G19)</f>
        <v>92472</v>
      </c>
      <c r="H17" s="71"/>
    </row>
    <row r="18" spans="1:8" ht="15">
      <c r="A18" s="48"/>
      <c r="B18" s="49" t="s">
        <v>53</v>
      </c>
      <c r="C18" s="50"/>
      <c r="D18" s="51"/>
      <c r="E18" s="173"/>
      <c r="F18" s="51"/>
      <c r="G18" s="52"/>
      <c r="H18" s="53"/>
    </row>
    <row r="19" spans="1:8" ht="15">
      <c r="A19" s="13"/>
      <c r="B19" s="4">
        <v>3</v>
      </c>
      <c r="C19" s="5" t="s">
        <v>6</v>
      </c>
      <c r="D19" s="29">
        <f>SUM(D20+D25)</f>
        <v>92016</v>
      </c>
      <c r="E19" s="174">
        <f>F19-D19</f>
        <v>456</v>
      </c>
      <c r="F19" s="29">
        <f>SUM(F20+F25)</f>
        <v>92472</v>
      </c>
      <c r="G19" s="18">
        <v>92472</v>
      </c>
      <c r="H19" s="22">
        <v>92472</v>
      </c>
    </row>
    <row r="20" spans="1:8" ht="15">
      <c r="A20" s="13"/>
      <c r="B20" s="4">
        <v>32</v>
      </c>
      <c r="C20" s="56" t="s">
        <v>10</v>
      </c>
      <c r="D20" s="20">
        <f>SUM(D21:D24)</f>
        <v>89016</v>
      </c>
      <c r="E20" s="175">
        <f aca="true" t="shared" si="0" ref="E20:E83">F20-D20</f>
        <v>-344</v>
      </c>
      <c r="F20" s="20">
        <f>SUM(F21:F24)</f>
        <v>88672</v>
      </c>
      <c r="G20" s="18">
        <v>89072</v>
      </c>
      <c r="H20" s="22">
        <v>89072</v>
      </c>
    </row>
    <row r="21" spans="1:8" ht="15">
      <c r="A21" s="13"/>
      <c r="B21" s="4">
        <v>321</v>
      </c>
      <c r="C21" s="5" t="s">
        <v>11</v>
      </c>
      <c r="D21" s="20">
        <v>8000</v>
      </c>
      <c r="E21" s="175">
        <f t="shared" si="0"/>
        <v>-1500</v>
      </c>
      <c r="F21" s="20">
        <v>6500</v>
      </c>
      <c r="G21" s="18"/>
      <c r="H21" s="22"/>
    </row>
    <row r="22" spans="1:8" ht="15.75" thickBot="1">
      <c r="A22" s="14"/>
      <c r="B22" s="17">
        <v>322</v>
      </c>
      <c r="C22" s="15" t="s">
        <v>16</v>
      </c>
      <c r="D22" s="21">
        <v>20250</v>
      </c>
      <c r="E22" s="176">
        <f t="shared" si="0"/>
        <v>4429</v>
      </c>
      <c r="F22" s="21">
        <v>24679</v>
      </c>
      <c r="G22" s="19"/>
      <c r="H22" s="23"/>
    </row>
    <row r="23" spans="1:8" ht="15">
      <c r="A23" s="24"/>
      <c r="B23" s="25">
        <v>323</v>
      </c>
      <c r="C23" s="26" t="s">
        <v>17</v>
      </c>
      <c r="D23" s="27">
        <v>58266</v>
      </c>
      <c r="E23" s="177">
        <f t="shared" si="0"/>
        <v>-3273</v>
      </c>
      <c r="F23" s="27">
        <v>54993</v>
      </c>
      <c r="G23" s="27"/>
      <c r="H23" s="28"/>
    </row>
    <row r="24" spans="1:8" ht="15">
      <c r="A24" s="13"/>
      <c r="B24" s="4">
        <v>329</v>
      </c>
      <c r="C24" s="5" t="s">
        <v>13</v>
      </c>
      <c r="D24" s="18">
        <v>2500</v>
      </c>
      <c r="E24" s="178">
        <f t="shared" si="0"/>
        <v>0</v>
      </c>
      <c r="F24" s="18">
        <v>2500</v>
      </c>
      <c r="G24" s="18"/>
      <c r="H24" s="22"/>
    </row>
    <row r="25" spans="1:8" ht="15">
      <c r="A25" s="13"/>
      <c r="B25" s="4">
        <v>34</v>
      </c>
      <c r="C25" s="5" t="s">
        <v>18</v>
      </c>
      <c r="D25" s="18">
        <f>SUM(D26)</f>
        <v>3000</v>
      </c>
      <c r="E25" s="178">
        <f t="shared" si="0"/>
        <v>800</v>
      </c>
      <c r="F25" s="18">
        <f>SUM(F26)</f>
        <v>3800</v>
      </c>
      <c r="G25" s="18">
        <v>3400</v>
      </c>
      <c r="H25" s="22">
        <v>3400</v>
      </c>
    </row>
    <row r="26" spans="1:8" ht="15">
      <c r="A26" s="13"/>
      <c r="B26" s="4">
        <v>343</v>
      </c>
      <c r="C26" s="5" t="s">
        <v>19</v>
      </c>
      <c r="D26" s="18">
        <v>3000</v>
      </c>
      <c r="E26" s="178">
        <f t="shared" si="0"/>
        <v>800</v>
      </c>
      <c r="F26" s="18">
        <v>3800</v>
      </c>
      <c r="G26" s="18"/>
      <c r="H26" s="22"/>
    </row>
    <row r="27" spans="1:8" ht="15">
      <c r="A27" s="66" t="s">
        <v>24</v>
      </c>
      <c r="B27" s="67" t="s">
        <v>25</v>
      </c>
      <c r="C27" s="68"/>
      <c r="D27" s="70">
        <f>SUM(D28)</f>
        <v>35400</v>
      </c>
      <c r="E27" s="179">
        <f t="shared" si="0"/>
        <v>-9120</v>
      </c>
      <c r="F27" s="70">
        <f>SUM(F28)</f>
        <v>26280</v>
      </c>
      <c r="G27" s="70"/>
      <c r="H27" s="71"/>
    </row>
    <row r="28" spans="1:8" ht="15">
      <c r="A28" s="13"/>
      <c r="B28" s="4">
        <v>3</v>
      </c>
      <c r="C28" s="5" t="s">
        <v>6</v>
      </c>
      <c r="D28" s="30">
        <f>SUM(D29+D32)</f>
        <v>35400</v>
      </c>
      <c r="E28" s="180">
        <f t="shared" si="0"/>
        <v>-9120</v>
      </c>
      <c r="F28" s="30">
        <f>SUM(F29+F32)</f>
        <v>26280</v>
      </c>
      <c r="G28" s="18">
        <v>35400</v>
      </c>
      <c r="H28" s="22">
        <v>35400</v>
      </c>
    </row>
    <row r="29" spans="1:8" ht="15">
      <c r="A29" s="13"/>
      <c r="B29" s="4">
        <v>32</v>
      </c>
      <c r="C29" s="5" t="s">
        <v>10</v>
      </c>
      <c r="D29" s="18">
        <f>SUM(D30:D31)</f>
        <v>5000</v>
      </c>
      <c r="E29" s="178">
        <f t="shared" si="0"/>
        <v>0</v>
      </c>
      <c r="F29" s="18">
        <f>SUM(F30:F31)</f>
        <v>5000</v>
      </c>
      <c r="G29" s="18">
        <v>5000</v>
      </c>
      <c r="H29" s="22">
        <v>5000</v>
      </c>
    </row>
    <row r="30" spans="1:8" ht="15">
      <c r="A30" s="13"/>
      <c r="B30" s="4">
        <v>322</v>
      </c>
      <c r="C30" s="5" t="s">
        <v>16</v>
      </c>
      <c r="D30" s="18">
        <v>0</v>
      </c>
      <c r="E30" s="178">
        <f t="shared" si="0"/>
        <v>0</v>
      </c>
      <c r="F30" s="18">
        <v>0</v>
      </c>
      <c r="G30" s="18"/>
      <c r="H30" s="22"/>
    </row>
    <row r="31" spans="1:8" ht="15">
      <c r="A31" s="13"/>
      <c r="B31" s="4">
        <v>323</v>
      </c>
      <c r="C31" s="5" t="s">
        <v>17</v>
      </c>
      <c r="D31" s="18">
        <v>5000</v>
      </c>
      <c r="E31" s="178">
        <f t="shared" si="0"/>
        <v>0</v>
      </c>
      <c r="F31" s="18">
        <v>5000</v>
      </c>
      <c r="G31" s="18"/>
      <c r="H31" s="22"/>
    </row>
    <row r="32" spans="1:8" ht="15">
      <c r="A32" s="13"/>
      <c r="B32" s="4">
        <v>37</v>
      </c>
      <c r="C32" s="5" t="s">
        <v>26</v>
      </c>
      <c r="D32" s="18">
        <f>SUM(D33)</f>
        <v>30400</v>
      </c>
      <c r="E32" s="178">
        <f t="shared" si="0"/>
        <v>-9120</v>
      </c>
      <c r="F32" s="18">
        <f>SUM(F33)</f>
        <v>21280</v>
      </c>
      <c r="G32" s="18">
        <v>30400</v>
      </c>
      <c r="H32" s="22">
        <v>30400</v>
      </c>
    </row>
    <row r="33" spans="1:8" ht="15">
      <c r="A33" s="13"/>
      <c r="B33" s="4">
        <v>372</v>
      </c>
      <c r="C33" s="5" t="s">
        <v>20</v>
      </c>
      <c r="D33" s="18">
        <v>30400</v>
      </c>
      <c r="E33" s="178">
        <f t="shared" si="0"/>
        <v>-9120</v>
      </c>
      <c r="F33" s="18">
        <v>21280</v>
      </c>
      <c r="G33" s="18"/>
      <c r="H33" s="22"/>
    </row>
    <row r="34" spans="1:8" ht="15">
      <c r="A34" s="66" t="s">
        <v>34</v>
      </c>
      <c r="B34" s="67" t="s">
        <v>55</v>
      </c>
      <c r="C34" s="68"/>
      <c r="D34" s="70">
        <f>SUM(D36+D41+D45+D50+D56)</f>
        <v>5600</v>
      </c>
      <c r="E34" s="179">
        <f t="shared" si="0"/>
        <v>2090</v>
      </c>
      <c r="F34" s="70">
        <f>SUM(F36+F41+F45+F50+F56)</f>
        <v>7690</v>
      </c>
      <c r="G34" s="70"/>
      <c r="H34" s="71"/>
    </row>
    <row r="35" spans="1:8" ht="15">
      <c r="A35" s="48"/>
      <c r="B35" s="49" t="s">
        <v>112</v>
      </c>
      <c r="C35" s="57"/>
      <c r="D35" s="52"/>
      <c r="E35" s="181"/>
      <c r="F35" s="52"/>
      <c r="G35" s="52"/>
      <c r="H35" s="53"/>
    </row>
    <row r="36" spans="1:8" ht="15">
      <c r="A36" s="13"/>
      <c r="B36" s="4">
        <v>3</v>
      </c>
      <c r="C36" s="5" t="s">
        <v>6</v>
      </c>
      <c r="D36" s="30">
        <f>SUM(D37)</f>
        <v>3500</v>
      </c>
      <c r="E36" s="180">
        <f t="shared" si="0"/>
        <v>0</v>
      </c>
      <c r="F36" s="30">
        <f>SUM(F37)</f>
        <v>3500</v>
      </c>
      <c r="G36" s="18">
        <v>2000</v>
      </c>
      <c r="H36" s="22">
        <v>2000</v>
      </c>
    </row>
    <row r="37" spans="1:8" ht="15">
      <c r="A37" s="13"/>
      <c r="B37" s="4">
        <v>32</v>
      </c>
      <c r="C37" s="5" t="s">
        <v>10</v>
      </c>
      <c r="D37" s="18">
        <f>SUM(D38+D39+D40)</f>
        <v>3500</v>
      </c>
      <c r="E37" s="178">
        <f t="shared" si="0"/>
        <v>0</v>
      </c>
      <c r="F37" s="18">
        <f>SUM(F38+F39+F40)</f>
        <v>3500</v>
      </c>
      <c r="G37" s="18">
        <v>2000</v>
      </c>
      <c r="H37" s="22">
        <v>2000</v>
      </c>
    </row>
    <row r="38" spans="1:8" ht="15">
      <c r="A38" s="13"/>
      <c r="B38" s="4">
        <v>322</v>
      </c>
      <c r="C38" s="5" t="s">
        <v>16</v>
      </c>
      <c r="D38" s="18">
        <v>500</v>
      </c>
      <c r="E38" s="178">
        <f t="shared" si="0"/>
        <v>0</v>
      </c>
      <c r="F38" s="18">
        <v>500</v>
      </c>
      <c r="G38" s="18"/>
      <c r="H38" s="22"/>
    </row>
    <row r="39" spans="1:8" ht="15">
      <c r="A39" s="13"/>
      <c r="B39" s="4">
        <v>323</v>
      </c>
      <c r="C39" s="5" t="s">
        <v>17</v>
      </c>
      <c r="D39" s="18">
        <v>3000</v>
      </c>
      <c r="E39" s="178">
        <f t="shared" si="0"/>
        <v>0</v>
      </c>
      <c r="F39" s="18">
        <v>3000</v>
      </c>
      <c r="G39" s="18"/>
      <c r="H39" s="22"/>
    </row>
    <row r="40" spans="1:8" ht="15">
      <c r="A40" s="13"/>
      <c r="B40" s="4">
        <v>329</v>
      </c>
      <c r="C40" s="5" t="s">
        <v>13</v>
      </c>
      <c r="D40" s="18">
        <v>0</v>
      </c>
      <c r="E40" s="178">
        <f t="shared" si="0"/>
        <v>0</v>
      </c>
      <c r="F40" s="18">
        <v>0</v>
      </c>
      <c r="G40" s="18"/>
      <c r="H40" s="22"/>
    </row>
    <row r="41" spans="1:8" ht="15">
      <c r="A41" s="13"/>
      <c r="B41" s="4">
        <v>4</v>
      </c>
      <c r="C41" s="5" t="s">
        <v>36</v>
      </c>
      <c r="D41" s="18">
        <f>SUM(D42)</f>
        <v>0</v>
      </c>
      <c r="E41" s="178">
        <f t="shared" si="0"/>
        <v>0</v>
      </c>
      <c r="F41" s="18">
        <f>SUM(F42)</f>
        <v>0</v>
      </c>
      <c r="G41" s="18"/>
      <c r="H41" s="22"/>
    </row>
    <row r="42" spans="1:8" ht="15">
      <c r="A42" s="13"/>
      <c r="B42" s="4">
        <v>42</v>
      </c>
      <c r="C42" s="5" t="s">
        <v>37</v>
      </c>
      <c r="D42" s="18">
        <v>0</v>
      </c>
      <c r="E42" s="178">
        <f t="shared" si="0"/>
        <v>0</v>
      </c>
      <c r="F42" s="18">
        <v>0</v>
      </c>
      <c r="G42" s="18"/>
      <c r="H42" s="22"/>
    </row>
    <row r="43" spans="1:8" ht="15">
      <c r="A43" s="13"/>
      <c r="B43" s="4">
        <v>422</v>
      </c>
      <c r="C43" s="5" t="s">
        <v>38</v>
      </c>
      <c r="D43" s="18">
        <v>0</v>
      </c>
      <c r="E43" s="178">
        <f t="shared" si="0"/>
        <v>0</v>
      </c>
      <c r="F43" s="18">
        <v>0</v>
      </c>
      <c r="G43" s="18"/>
      <c r="H43" s="22"/>
    </row>
    <row r="44" spans="1:8" ht="15">
      <c r="A44" s="48"/>
      <c r="B44" s="49" t="s">
        <v>62</v>
      </c>
      <c r="C44" s="57"/>
      <c r="D44" s="52"/>
      <c r="E44" s="181">
        <f t="shared" si="0"/>
        <v>0</v>
      </c>
      <c r="F44" s="52"/>
      <c r="G44" s="52"/>
      <c r="H44" s="53"/>
    </row>
    <row r="45" spans="1:8" ht="15">
      <c r="A45" s="13"/>
      <c r="B45" s="4">
        <v>3</v>
      </c>
      <c r="C45" s="5" t="s">
        <v>6</v>
      </c>
      <c r="D45" s="30">
        <f>SUM(D47+D48)</f>
        <v>100</v>
      </c>
      <c r="E45" s="180">
        <f t="shared" si="0"/>
        <v>2090</v>
      </c>
      <c r="F45" s="30">
        <f>SUM(F47+F48)</f>
        <v>2190</v>
      </c>
      <c r="G45" s="18">
        <v>100</v>
      </c>
      <c r="H45" s="22">
        <v>100</v>
      </c>
    </row>
    <row r="46" spans="1:8" ht="15">
      <c r="A46" s="13"/>
      <c r="B46" s="4">
        <v>32</v>
      </c>
      <c r="C46" s="5" t="s">
        <v>10</v>
      </c>
      <c r="D46" s="18">
        <f>SUM(D47)</f>
        <v>0</v>
      </c>
      <c r="E46" s="178">
        <f t="shared" si="0"/>
        <v>1315</v>
      </c>
      <c r="F46" s="18">
        <f>SUM(F47)</f>
        <v>1315</v>
      </c>
      <c r="G46" s="18">
        <v>100</v>
      </c>
      <c r="H46" s="22">
        <v>100</v>
      </c>
    </row>
    <row r="47" spans="1:8" ht="15">
      <c r="A47" s="13"/>
      <c r="B47" s="4">
        <v>322</v>
      </c>
      <c r="C47" s="5" t="s">
        <v>16</v>
      </c>
      <c r="D47" s="18">
        <v>0</v>
      </c>
      <c r="E47" s="178">
        <f t="shared" si="0"/>
        <v>1315</v>
      </c>
      <c r="F47" s="18">
        <v>1315</v>
      </c>
      <c r="G47" s="18"/>
      <c r="H47" s="22"/>
    </row>
    <row r="48" spans="1:8" ht="15">
      <c r="A48" s="13"/>
      <c r="B48" s="4">
        <v>323</v>
      </c>
      <c r="C48" s="5" t="s">
        <v>17</v>
      </c>
      <c r="D48" s="18">
        <v>100</v>
      </c>
      <c r="E48" s="178">
        <f t="shared" si="0"/>
        <v>775</v>
      </c>
      <c r="F48" s="18">
        <v>875</v>
      </c>
      <c r="G48" s="18"/>
      <c r="H48" s="22"/>
    </row>
    <row r="49" spans="1:8" ht="15">
      <c r="A49" s="48"/>
      <c r="B49" s="49" t="s">
        <v>56</v>
      </c>
      <c r="C49" s="57"/>
      <c r="D49" s="52"/>
      <c r="E49" s="181">
        <f t="shared" si="0"/>
        <v>0</v>
      </c>
      <c r="F49" s="52"/>
      <c r="G49" s="52"/>
      <c r="H49" s="53"/>
    </row>
    <row r="50" spans="1:8" ht="15">
      <c r="A50" s="13"/>
      <c r="B50" s="4">
        <v>3</v>
      </c>
      <c r="C50" s="5" t="s">
        <v>6</v>
      </c>
      <c r="D50" s="30">
        <f>SUM(D51)</f>
        <v>1500</v>
      </c>
      <c r="E50" s="180">
        <f t="shared" si="0"/>
        <v>0</v>
      </c>
      <c r="F50" s="30">
        <f>SUM(F51)</f>
        <v>1500</v>
      </c>
      <c r="G50" s="18">
        <v>1000</v>
      </c>
      <c r="H50" s="22">
        <v>1000</v>
      </c>
    </row>
    <row r="51" spans="1:8" ht="15">
      <c r="A51" s="13"/>
      <c r="B51" s="4">
        <v>32</v>
      </c>
      <c r="C51" s="5" t="s">
        <v>10</v>
      </c>
      <c r="D51" s="18">
        <f>SUM(D52:D54)</f>
        <v>1500</v>
      </c>
      <c r="E51" s="178">
        <f t="shared" si="0"/>
        <v>0</v>
      </c>
      <c r="F51" s="18">
        <f>SUM(F52:F54)</f>
        <v>1500</v>
      </c>
      <c r="G51" s="18">
        <v>1000</v>
      </c>
      <c r="H51" s="22">
        <v>1000</v>
      </c>
    </row>
    <row r="52" spans="1:8" ht="15">
      <c r="A52" s="13"/>
      <c r="B52" s="4">
        <v>321</v>
      </c>
      <c r="C52" s="5" t="s">
        <v>11</v>
      </c>
      <c r="D52" s="18">
        <v>0</v>
      </c>
      <c r="E52" s="178">
        <f t="shared" si="0"/>
        <v>0</v>
      </c>
      <c r="F52" s="18">
        <v>0</v>
      </c>
      <c r="G52" s="18"/>
      <c r="H52" s="22"/>
    </row>
    <row r="53" spans="1:8" ht="15">
      <c r="A53" s="13"/>
      <c r="B53" s="4">
        <v>323</v>
      </c>
      <c r="C53" s="5" t="s">
        <v>59</v>
      </c>
      <c r="D53" s="18">
        <v>1000</v>
      </c>
      <c r="E53" s="178">
        <f t="shared" si="0"/>
        <v>0</v>
      </c>
      <c r="F53" s="18">
        <v>1000</v>
      </c>
      <c r="G53" s="18"/>
      <c r="H53" s="22"/>
    </row>
    <row r="54" spans="1:8" ht="15">
      <c r="A54" s="13"/>
      <c r="B54" s="4">
        <v>329</v>
      </c>
      <c r="C54" s="5" t="s">
        <v>13</v>
      </c>
      <c r="D54" s="18">
        <v>500</v>
      </c>
      <c r="E54" s="178">
        <f t="shared" si="0"/>
        <v>0</v>
      </c>
      <c r="F54" s="18">
        <v>500</v>
      </c>
      <c r="G54" s="18"/>
      <c r="H54" s="22"/>
    </row>
    <row r="55" spans="1:8" ht="15">
      <c r="A55" s="48"/>
      <c r="B55" s="49" t="s">
        <v>70</v>
      </c>
      <c r="C55" s="57"/>
      <c r="D55" s="52"/>
      <c r="E55" s="181"/>
      <c r="F55" s="52"/>
      <c r="G55" s="52"/>
      <c r="H55" s="53"/>
    </row>
    <row r="56" spans="1:8" ht="15">
      <c r="A56" s="13"/>
      <c r="B56" s="4">
        <v>3</v>
      </c>
      <c r="C56" s="5" t="s">
        <v>91</v>
      </c>
      <c r="D56" s="30">
        <f>SUM(D57)</f>
        <v>500</v>
      </c>
      <c r="E56" s="180">
        <f t="shared" si="0"/>
        <v>0</v>
      </c>
      <c r="F56" s="30">
        <f>SUM(F57)</f>
        <v>500</v>
      </c>
      <c r="G56" s="18">
        <v>500</v>
      </c>
      <c r="H56" s="22">
        <v>500</v>
      </c>
    </row>
    <row r="57" spans="1:8" ht="15">
      <c r="A57" s="13"/>
      <c r="B57" s="4">
        <v>32</v>
      </c>
      <c r="C57" s="5" t="s">
        <v>10</v>
      </c>
      <c r="D57" s="18">
        <f>SUM(D58)</f>
        <v>500</v>
      </c>
      <c r="E57" s="178">
        <f t="shared" si="0"/>
        <v>0</v>
      </c>
      <c r="F57" s="18">
        <f>SUM(F58)</f>
        <v>500</v>
      </c>
      <c r="G57" s="18">
        <v>500</v>
      </c>
      <c r="H57" s="22">
        <v>500</v>
      </c>
    </row>
    <row r="58" spans="1:8" ht="15">
      <c r="A58" s="13"/>
      <c r="B58" s="4">
        <v>323</v>
      </c>
      <c r="C58" s="5" t="s">
        <v>17</v>
      </c>
      <c r="D58" s="18">
        <v>500</v>
      </c>
      <c r="E58" s="178">
        <f t="shared" si="0"/>
        <v>0</v>
      </c>
      <c r="F58" s="18">
        <v>500</v>
      </c>
      <c r="G58" s="18"/>
      <c r="H58" s="22"/>
    </row>
    <row r="59" spans="1:8" ht="15">
      <c r="A59" s="66" t="s">
        <v>106</v>
      </c>
      <c r="B59" s="67" t="s">
        <v>5</v>
      </c>
      <c r="C59" s="68"/>
      <c r="D59" s="69">
        <f>SUM(D61)</f>
        <v>3220000</v>
      </c>
      <c r="E59" s="172">
        <f t="shared" si="0"/>
        <v>79302.60999999987</v>
      </c>
      <c r="F59" s="69">
        <f>SUM(F61)</f>
        <v>3299302.61</v>
      </c>
      <c r="G59" s="68"/>
      <c r="H59" s="72"/>
    </row>
    <row r="60" spans="1:8" ht="15">
      <c r="A60" s="48"/>
      <c r="B60" s="49" t="s">
        <v>4</v>
      </c>
      <c r="C60" s="57"/>
      <c r="D60" s="51"/>
      <c r="E60" s="173"/>
      <c r="F60" s="51"/>
      <c r="G60" s="57"/>
      <c r="H60" s="58"/>
    </row>
    <row r="61" spans="1:8" ht="15">
      <c r="A61" s="13"/>
      <c r="B61" s="4">
        <v>3</v>
      </c>
      <c r="C61" s="5" t="s">
        <v>6</v>
      </c>
      <c r="D61" s="29">
        <f>SUM(D62+D66)</f>
        <v>3220000</v>
      </c>
      <c r="E61" s="174">
        <f t="shared" si="0"/>
        <v>79302.60999999987</v>
      </c>
      <c r="F61" s="29">
        <f>SUM(F62+F66+F70)</f>
        <v>3299302.61</v>
      </c>
      <c r="G61" s="18">
        <v>3300500</v>
      </c>
      <c r="H61" s="22">
        <v>3300500</v>
      </c>
    </row>
    <row r="62" spans="1:8" ht="15">
      <c r="A62" s="13"/>
      <c r="B62" s="4">
        <v>31</v>
      </c>
      <c r="C62" s="5" t="s">
        <v>7</v>
      </c>
      <c r="D62" s="20">
        <f>SUM(D63:D65)</f>
        <v>3040000</v>
      </c>
      <c r="E62" s="175">
        <f t="shared" si="0"/>
        <v>53500</v>
      </c>
      <c r="F62" s="20">
        <f>SUM(F63:F65)</f>
        <v>3093500</v>
      </c>
      <c r="G62" s="18">
        <v>3097300</v>
      </c>
      <c r="H62" s="22">
        <v>3097300</v>
      </c>
    </row>
    <row r="63" spans="1:8" ht="15">
      <c r="A63" s="13"/>
      <c r="B63" s="4">
        <v>311</v>
      </c>
      <c r="C63" s="5" t="s">
        <v>8</v>
      </c>
      <c r="D63" s="20">
        <v>2500000</v>
      </c>
      <c r="E63" s="175">
        <f t="shared" si="0"/>
        <v>17500</v>
      </c>
      <c r="F63" s="20">
        <v>2517500</v>
      </c>
      <c r="G63" s="18"/>
      <c r="H63" s="22"/>
    </row>
    <row r="64" spans="1:8" ht="15">
      <c r="A64" s="13"/>
      <c r="B64" s="4">
        <v>312</v>
      </c>
      <c r="C64" s="5" t="s">
        <v>12</v>
      </c>
      <c r="D64" s="20">
        <v>110000</v>
      </c>
      <c r="E64" s="175">
        <f t="shared" si="0"/>
        <v>35000</v>
      </c>
      <c r="F64" s="20">
        <v>145000</v>
      </c>
      <c r="G64" s="18"/>
      <c r="H64" s="22"/>
    </row>
    <row r="65" spans="1:8" ht="15">
      <c r="A65" s="13"/>
      <c r="B65" s="4">
        <v>313</v>
      </c>
      <c r="C65" s="5" t="s">
        <v>9</v>
      </c>
      <c r="D65" s="20">
        <v>430000</v>
      </c>
      <c r="E65" s="175">
        <f t="shared" si="0"/>
        <v>1000</v>
      </c>
      <c r="F65" s="20">
        <v>431000</v>
      </c>
      <c r="G65" s="18"/>
      <c r="H65" s="22"/>
    </row>
    <row r="66" spans="1:8" ht="15">
      <c r="A66" s="13"/>
      <c r="B66" s="4">
        <v>32</v>
      </c>
      <c r="C66" s="5" t="s">
        <v>10</v>
      </c>
      <c r="D66" s="20">
        <f>SUM(D67:D69)</f>
        <v>180000</v>
      </c>
      <c r="E66" s="175">
        <f t="shared" si="0"/>
        <v>18802.609999999986</v>
      </c>
      <c r="F66" s="20">
        <f>SUM(F67:F69)</f>
        <v>198802.61</v>
      </c>
      <c r="G66" s="18">
        <v>199000</v>
      </c>
      <c r="H66" s="22">
        <v>199000</v>
      </c>
    </row>
    <row r="67" spans="1:8" ht="15">
      <c r="A67" s="13"/>
      <c r="B67" s="4">
        <v>321</v>
      </c>
      <c r="C67" s="5" t="s">
        <v>11</v>
      </c>
      <c r="D67" s="20">
        <v>180000</v>
      </c>
      <c r="E67" s="175">
        <f t="shared" si="0"/>
        <v>0</v>
      </c>
      <c r="F67" s="20">
        <v>180000</v>
      </c>
      <c r="G67" s="18"/>
      <c r="H67" s="22"/>
    </row>
    <row r="68" spans="1:8" ht="15">
      <c r="A68" s="13"/>
      <c r="B68" s="4">
        <v>323</v>
      </c>
      <c r="C68" s="5" t="s">
        <v>187</v>
      </c>
      <c r="D68" s="20">
        <v>0</v>
      </c>
      <c r="E68" s="175">
        <f t="shared" si="0"/>
        <v>7802.61</v>
      </c>
      <c r="F68" s="20">
        <v>7802.61</v>
      </c>
      <c r="G68" s="18"/>
      <c r="H68" s="22"/>
    </row>
    <row r="69" spans="1:8" ht="15">
      <c r="A69" s="13"/>
      <c r="B69" s="4">
        <v>329</v>
      </c>
      <c r="C69" s="98" t="s">
        <v>189</v>
      </c>
      <c r="D69" s="20">
        <v>0</v>
      </c>
      <c r="E69" s="175">
        <f t="shared" si="0"/>
        <v>11000</v>
      </c>
      <c r="F69" s="20">
        <v>11000</v>
      </c>
      <c r="G69" s="18"/>
      <c r="H69" s="22"/>
    </row>
    <row r="70" spans="1:8" ht="15">
      <c r="A70" s="13"/>
      <c r="B70" s="4">
        <v>34</v>
      </c>
      <c r="C70" s="98" t="s">
        <v>18</v>
      </c>
      <c r="D70" s="20">
        <v>0</v>
      </c>
      <c r="E70" s="175">
        <f t="shared" si="0"/>
        <v>7000</v>
      </c>
      <c r="F70" s="20">
        <f>SUM(F71)</f>
        <v>7000</v>
      </c>
      <c r="G70" s="18">
        <v>4200</v>
      </c>
      <c r="H70" s="22">
        <v>4200</v>
      </c>
    </row>
    <row r="71" spans="1:8" ht="15">
      <c r="A71" s="13"/>
      <c r="B71" s="4">
        <v>343</v>
      </c>
      <c r="C71" s="98" t="s">
        <v>188</v>
      </c>
      <c r="D71" s="20">
        <v>0</v>
      </c>
      <c r="E71" s="175">
        <f t="shared" si="0"/>
        <v>7000</v>
      </c>
      <c r="F71" s="20">
        <v>7000</v>
      </c>
      <c r="G71" s="18"/>
      <c r="H71" s="22"/>
    </row>
    <row r="72" spans="1:8" ht="15">
      <c r="A72" s="86">
        <v>2102</v>
      </c>
      <c r="B72" s="55" t="s">
        <v>95</v>
      </c>
      <c r="C72" s="84"/>
      <c r="D72" s="87">
        <f>SUM(D73)</f>
        <v>94782.59</v>
      </c>
      <c r="E72" s="182">
        <f t="shared" si="0"/>
        <v>-400.2899999999936</v>
      </c>
      <c r="F72" s="87">
        <f>SUM(F73)</f>
        <v>94382.3</v>
      </c>
      <c r="G72" s="87">
        <f>SUM(G76)</f>
        <v>94782.59</v>
      </c>
      <c r="H72" s="88">
        <f>SUM(H76)</f>
        <v>94782.59</v>
      </c>
    </row>
    <row r="73" spans="1:8" ht="15">
      <c r="A73" s="66" t="s">
        <v>27</v>
      </c>
      <c r="B73" s="67" t="s">
        <v>28</v>
      </c>
      <c r="C73" s="68"/>
      <c r="D73" s="70">
        <f>SUM(D75)</f>
        <v>94782.59</v>
      </c>
      <c r="E73" s="179">
        <f t="shared" si="0"/>
        <v>-400.2899999999936</v>
      </c>
      <c r="F73" s="70">
        <f>SUM(F75)</f>
        <v>94382.3</v>
      </c>
      <c r="G73" s="70"/>
      <c r="H73" s="71"/>
    </row>
    <row r="74" spans="1:8" ht="15">
      <c r="A74" s="48"/>
      <c r="B74" s="49" t="s">
        <v>14</v>
      </c>
      <c r="C74" s="57"/>
      <c r="D74" s="52"/>
      <c r="E74" s="181"/>
      <c r="F74" s="52"/>
      <c r="G74" s="52"/>
      <c r="H74" s="53"/>
    </row>
    <row r="75" spans="1:8" ht="15">
      <c r="A75" s="13"/>
      <c r="B75" s="4">
        <v>3</v>
      </c>
      <c r="C75" s="5" t="s">
        <v>6</v>
      </c>
      <c r="D75" s="30">
        <f>SUM(D76)</f>
        <v>94782.59</v>
      </c>
      <c r="E75" s="180">
        <f t="shared" si="0"/>
        <v>-400.2899999999936</v>
      </c>
      <c r="F75" s="30">
        <f>SUM(F76)</f>
        <v>94382.3</v>
      </c>
      <c r="G75" s="18">
        <v>94782.59</v>
      </c>
      <c r="H75" s="22">
        <v>94782.59</v>
      </c>
    </row>
    <row r="76" spans="1:8" ht="15">
      <c r="A76" s="13"/>
      <c r="B76" s="4">
        <v>32</v>
      </c>
      <c r="C76" s="5" t="s">
        <v>10</v>
      </c>
      <c r="D76" s="18">
        <f>SUM(D77:D79)</f>
        <v>94782.59</v>
      </c>
      <c r="E76" s="178">
        <f t="shared" si="0"/>
        <v>-400.2899999999936</v>
      </c>
      <c r="F76" s="18">
        <f>SUM(F77:F79)</f>
        <v>94382.3</v>
      </c>
      <c r="G76" s="18">
        <v>94782.59</v>
      </c>
      <c r="H76" s="22">
        <v>94782.59</v>
      </c>
    </row>
    <row r="77" spans="1:8" ht="15">
      <c r="A77" s="13"/>
      <c r="B77" s="4">
        <v>322</v>
      </c>
      <c r="C77" s="5" t="s">
        <v>16</v>
      </c>
      <c r="D77" s="18">
        <v>90000</v>
      </c>
      <c r="E77" s="178">
        <f t="shared" si="0"/>
        <v>0</v>
      </c>
      <c r="F77" s="18">
        <v>90000</v>
      </c>
      <c r="G77" s="18"/>
      <c r="H77" s="22"/>
    </row>
    <row r="78" spans="1:8" ht="15">
      <c r="A78" s="13"/>
      <c r="B78" s="4">
        <v>323</v>
      </c>
      <c r="C78" s="5" t="s">
        <v>17</v>
      </c>
      <c r="D78" s="18">
        <v>0</v>
      </c>
      <c r="E78" s="178">
        <f t="shared" si="0"/>
        <v>0</v>
      </c>
      <c r="F78" s="18">
        <v>0</v>
      </c>
      <c r="G78" s="18"/>
      <c r="H78" s="22"/>
    </row>
    <row r="79" spans="1:8" ht="15">
      <c r="A79" s="13"/>
      <c r="B79" s="4">
        <v>329</v>
      </c>
      <c r="C79" s="5" t="s">
        <v>29</v>
      </c>
      <c r="D79" s="18">
        <v>4782.59</v>
      </c>
      <c r="E79" s="178">
        <f t="shared" si="0"/>
        <v>-400.28999999999996</v>
      </c>
      <c r="F79" s="18">
        <v>4382.3</v>
      </c>
      <c r="G79" s="18"/>
      <c r="H79" s="22"/>
    </row>
    <row r="80" spans="1:8" ht="15">
      <c r="A80" s="13"/>
      <c r="B80" s="4">
        <v>37</v>
      </c>
      <c r="C80" s="5" t="s">
        <v>26</v>
      </c>
      <c r="D80" s="18">
        <f>SUM(D81)</f>
        <v>0</v>
      </c>
      <c r="E80" s="178">
        <f t="shared" si="0"/>
        <v>0</v>
      </c>
      <c r="F80" s="18">
        <f>SUM(F81)</f>
        <v>0</v>
      </c>
      <c r="G80" s="18"/>
      <c r="H80" s="22"/>
    </row>
    <row r="81" spans="1:8" ht="15">
      <c r="A81" s="13"/>
      <c r="B81" s="4">
        <v>372</v>
      </c>
      <c r="C81" s="5" t="s">
        <v>20</v>
      </c>
      <c r="D81" s="18">
        <v>0</v>
      </c>
      <c r="E81" s="178">
        <f t="shared" si="0"/>
        <v>0</v>
      </c>
      <c r="F81" s="18">
        <v>0</v>
      </c>
      <c r="G81" s="18"/>
      <c r="H81" s="22"/>
    </row>
    <row r="82" spans="1:8" ht="15">
      <c r="A82" s="86">
        <v>2301</v>
      </c>
      <c r="B82" s="55" t="s">
        <v>94</v>
      </c>
      <c r="C82" s="84"/>
      <c r="D82" s="87">
        <f>SUM(D83+D93+D106+D124+D131+D137+D145+D170+D175+D184+D189)</f>
        <v>532406</v>
      </c>
      <c r="E82" s="182">
        <f>F82-D82</f>
        <v>18104.209999999963</v>
      </c>
      <c r="F82" s="87">
        <f>SUM(F83+F93+F106+F124+F131+F137+F145+F150+F155+F163+F170+F175+F184+F189)</f>
        <v>550510.21</v>
      </c>
      <c r="G82" s="87">
        <f>SUM(G96+G100+G104+G109+G114+G118+G122+G127+G134+G140+G148+G157+G165+G173+G178+G182+G187+G192)</f>
        <v>402662.5</v>
      </c>
      <c r="H82" s="88">
        <f>SUM(H96+H100+H109+H114+H118+H122+H127+H140+H148+H157+H165+H173+H178+H182+H187+H192)</f>
        <v>402662.5</v>
      </c>
    </row>
    <row r="83" spans="1:8" ht="15">
      <c r="A83" s="93" t="s">
        <v>116</v>
      </c>
      <c r="B83" s="94" t="s">
        <v>117</v>
      </c>
      <c r="C83" s="95"/>
      <c r="D83" s="96">
        <f>SUM(D85)</f>
        <v>0</v>
      </c>
      <c r="E83" s="183">
        <f t="shared" si="0"/>
        <v>600</v>
      </c>
      <c r="F83" s="134">
        <f>SUM(F85)</f>
        <v>600</v>
      </c>
      <c r="G83" s="96"/>
      <c r="H83" s="97"/>
    </row>
    <row r="84" spans="1:8" ht="15">
      <c r="A84" s="48"/>
      <c r="B84" s="49" t="s">
        <v>14</v>
      </c>
      <c r="C84" s="57"/>
      <c r="D84" s="52"/>
      <c r="E84" s="181"/>
      <c r="F84" s="52"/>
      <c r="G84" s="52"/>
      <c r="H84" s="53"/>
    </row>
    <row r="85" spans="1:8" ht="15">
      <c r="A85" s="89"/>
      <c r="B85" s="99">
        <v>3</v>
      </c>
      <c r="C85" s="90" t="s">
        <v>6</v>
      </c>
      <c r="D85" s="91">
        <f>SUM(D86+D89)</f>
        <v>0</v>
      </c>
      <c r="E85" s="184">
        <f aca="true" t="shared" si="1" ref="E85:E115">F85-D85</f>
        <v>600</v>
      </c>
      <c r="F85" s="135">
        <f>SUM(F86+F89)</f>
        <v>600</v>
      </c>
      <c r="G85" s="91"/>
      <c r="H85" s="92"/>
    </row>
    <row r="86" spans="1:8" ht="15">
      <c r="A86" s="89"/>
      <c r="B86" s="99">
        <v>31</v>
      </c>
      <c r="C86" s="90" t="s">
        <v>118</v>
      </c>
      <c r="D86" s="91">
        <v>0</v>
      </c>
      <c r="E86" s="184">
        <f t="shared" si="1"/>
        <v>0</v>
      </c>
      <c r="F86" s="91">
        <v>0</v>
      </c>
      <c r="G86" s="91"/>
      <c r="H86" s="92"/>
    </row>
    <row r="87" spans="1:8" ht="15">
      <c r="A87" s="89"/>
      <c r="B87" s="99">
        <v>311</v>
      </c>
      <c r="C87" s="90" t="s">
        <v>8</v>
      </c>
      <c r="D87" s="91">
        <v>0</v>
      </c>
      <c r="E87" s="184">
        <f t="shared" si="1"/>
        <v>0</v>
      </c>
      <c r="F87" s="91">
        <v>0</v>
      </c>
      <c r="G87" s="91"/>
      <c r="H87" s="92"/>
    </row>
    <row r="88" spans="1:8" ht="15">
      <c r="A88" s="89"/>
      <c r="B88" s="99">
        <v>313</v>
      </c>
      <c r="C88" s="90" t="s">
        <v>9</v>
      </c>
      <c r="D88" s="91">
        <v>0</v>
      </c>
      <c r="E88" s="184">
        <f t="shared" si="1"/>
        <v>0</v>
      </c>
      <c r="F88" s="91">
        <v>0</v>
      </c>
      <c r="G88" s="91"/>
      <c r="H88" s="92"/>
    </row>
    <row r="89" spans="1:8" ht="15">
      <c r="A89" s="89"/>
      <c r="B89" s="99">
        <v>32</v>
      </c>
      <c r="C89" s="90" t="s">
        <v>10</v>
      </c>
      <c r="D89" s="91">
        <v>0</v>
      </c>
      <c r="E89" s="184">
        <f t="shared" si="1"/>
        <v>600</v>
      </c>
      <c r="F89" s="91">
        <f>SUM(F90:F92)</f>
        <v>600</v>
      </c>
      <c r="G89" s="91"/>
      <c r="H89" s="92"/>
    </row>
    <row r="90" spans="1:8" ht="15">
      <c r="A90" s="89"/>
      <c r="B90" s="99">
        <v>321</v>
      </c>
      <c r="C90" s="90" t="s">
        <v>11</v>
      </c>
      <c r="D90" s="91">
        <v>0</v>
      </c>
      <c r="E90" s="184">
        <f t="shared" si="1"/>
        <v>0</v>
      </c>
      <c r="F90" s="91">
        <v>0</v>
      </c>
      <c r="G90" s="91"/>
      <c r="H90" s="92"/>
    </row>
    <row r="91" spans="1:8" ht="15">
      <c r="A91" s="89"/>
      <c r="B91" s="99">
        <v>322</v>
      </c>
      <c r="C91" s="90" t="s">
        <v>16</v>
      </c>
      <c r="D91" s="91">
        <v>0</v>
      </c>
      <c r="E91" s="184">
        <f t="shared" si="1"/>
        <v>0</v>
      </c>
      <c r="F91" s="91">
        <v>0</v>
      </c>
      <c r="G91" s="91"/>
      <c r="H91" s="92"/>
    </row>
    <row r="92" spans="1:8" ht="15">
      <c r="A92" s="89"/>
      <c r="B92" s="99">
        <v>329</v>
      </c>
      <c r="C92" s="90" t="s">
        <v>13</v>
      </c>
      <c r="D92" s="91">
        <v>0</v>
      </c>
      <c r="E92" s="184">
        <f t="shared" si="1"/>
        <v>600</v>
      </c>
      <c r="F92" s="91">
        <v>600</v>
      </c>
      <c r="G92" s="91"/>
      <c r="H92" s="92"/>
    </row>
    <row r="93" spans="1:8" ht="15">
      <c r="A93" s="66" t="s">
        <v>47</v>
      </c>
      <c r="B93" s="67" t="s">
        <v>48</v>
      </c>
      <c r="C93" s="68"/>
      <c r="D93" s="70">
        <f>SUM(D95+D103)</f>
        <v>199406</v>
      </c>
      <c r="E93" s="179">
        <f t="shared" si="1"/>
        <v>-73215.34</v>
      </c>
      <c r="F93" s="70">
        <f>SUM(F95+F103)</f>
        <v>126190.66</v>
      </c>
      <c r="G93" s="70"/>
      <c r="H93" s="71"/>
    </row>
    <row r="94" spans="1:8" ht="15">
      <c r="A94" s="48"/>
      <c r="B94" s="49" t="s">
        <v>233</v>
      </c>
      <c r="C94" s="57"/>
      <c r="D94" s="52"/>
      <c r="E94" s="181">
        <f>F94-D94</f>
        <v>0</v>
      </c>
      <c r="F94" s="52"/>
      <c r="G94" s="52"/>
      <c r="H94" s="53"/>
    </row>
    <row r="95" spans="1:8" ht="15">
      <c r="A95" s="13"/>
      <c r="B95" s="4">
        <v>3</v>
      </c>
      <c r="C95" s="5" t="s">
        <v>6</v>
      </c>
      <c r="D95" s="30">
        <f>SUM(D96+D100)</f>
        <v>199406</v>
      </c>
      <c r="E95" s="180">
        <f t="shared" si="1"/>
        <v>-73215.34</v>
      </c>
      <c r="F95" s="30">
        <f>SUM(F96+F100)</f>
        <v>126190.66</v>
      </c>
      <c r="G95" s="18"/>
      <c r="H95" s="22"/>
    </row>
    <row r="96" spans="1:8" ht="15">
      <c r="A96" s="13"/>
      <c r="B96" s="4">
        <v>31</v>
      </c>
      <c r="C96" s="5" t="s">
        <v>7</v>
      </c>
      <c r="D96" s="18">
        <f>SUM(D97:D99)</f>
        <v>194406</v>
      </c>
      <c r="E96" s="178">
        <f t="shared" si="1"/>
        <v>-71675.34</v>
      </c>
      <c r="F96" s="18">
        <f>SUM(F97:F99)</f>
        <v>122730.66</v>
      </c>
      <c r="G96" s="18">
        <v>0</v>
      </c>
      <c r="H96" s="22">
        <v>0</v>
      </c>
    </row>
    <row r="97" spans="1:8" ht="15">
      <c r="A97" s="13"/>
      <c r="B97" s="4">
        <v>311</v>
      </c>
      <c r="C97" s="5" t="s">
        <v>8</v>
      </c>
      <c r="D97" s="18">
        <v>154512</v>
      </c>
      <c r="E97" s="178">
        <f t="shared" si="1"/>
        <v>-54314</v>
      </c>
      <c r="F97" s="18">
        <v>100198</v>
      </c>
      <c r="G97" s="18"/>
      <c r="H97" s="22"/>
    </row>
    <row r="98" spans="1:8" ht="15">
      <c r="A98" s="13"/>
      <c r="B98" s="4">
        <v>312</v>
      </c>
      <c r="C98" s="5" t="s">
        <v>12</v>
      </c>
      <c r="D98" s="18">
        <v>14400</v>
      </c>
      <c r="E98" s="178">
        <f t="shared" si="1"/>
        <v>-8400</v>
      </c>
      <c r="F98" s="18">
        <v>6000</v>
      </c>
      <c r="G98" s="18"/>
      <c r="H98" s="22"/>
    </row>
    <row r="99" spans="1:8" ht="15">
      <c r="A99" s="13"/>
      <c r="B99" s="4">
        <v>313</v>
      </c>
      <c r="C99" s="5" t="s">
        <v>9</v>
      </c>
      <c r="D99" s="18">
        <v>25494</v>
      </c>
      <c r="E99" s="178">
        <f t="shared" si="1"/>
        <v>-8961.34</v>
      </c>
      <c r="F99" s="18">
        <v>16532.66</v>
      </c>
      <c r="G99" s="18"/>
      <c r="H99" s="22"/>
    </row>
    <row r="100" spans="1:8" ht="15">
      <c r="A100" s="13"/>
      <c r="B100" s="4">
        <v>32</v>
      </c>
      <c r="C100" s="5" t="s">
        <v>10</v>
      </c>
      <c r="D100" s="18">
        <v>5000</v>
      </c>
      <c r="E100" s="178">
        <f t="shared" si="1"/>
        <v>-1540</v>
      </c>
      <c r="F100" s="18">
        <v>3460</v>
      </c>
      <c r="G100" s="18">
        <v>0</v>
      </c>
      <c r="H100" s="22">
        <v>0</v>
      </c>
    </row>
    <row r="101" spans="1:8" ht="15">
      <c r="A101" s="13"/>
      <c r="B101" s="4">
        <v>321</v>
      </c>
      <c r="C101" s="5" t="s">
        <v>11</v>
      </c>
      <c r="D101" s="18">
        <v>5000</v>
      </c>
      <c r="E101" s="178">
        <f t="shared" si="1"/>
        <v>-1540</v>
      </c>
      <c r="F101" s="18">
        <v>3460</v>
      </c>
      <c r="G101" s="18"/>
      <c r="H101" s="22"/>
    </row>
    <row r="102" spans="1:8" ht="15">
      <c r="A102" s="48" t="s">
        <v>60</v>
      </c>
      <c r="B102" s="49" t="s">
        <v>171</v>
      </c>
      <c r="C102" s="57"/>
      <c r="D102" s="52"/>
      <c r="E102" s="181">
        <f t="shared" si="1"/>
        <v>0</v>
      </c>
      <c r="F102" s="52"/>
      <c r="G102" s="52"/>
      <c r="H102" s="53"/>
    </row>
    <row r="103" spans="1:8" ht="15">
      <c r="A103" s="13"/>
      <c r="B103" s="4">
        <v>3</v>
      </c>
      <c r="C103" s="5" t="s">
        <v>6</v>
      </c>
      <c r="D103" s="30">
        <f>SUM(D104)</f>
        <v>0</v>
      </c>
      <c r="E103" s="180">
        <f t="shared" si="1"/>
        <v>0</v>
      </c>
      <c r="F103" s="30">
        <f>SUM(F104)</f>
        <v>0</v>
      </c>
      <c r="G103" s="18"/>
      <c r="H103" s="22"/>
    </row>
    <row r="104" spans="1:8" ht="15">
      <c r="A104" s="13"/>
      <c r="B104" s="4">
        <v>32</v>
      </c>
      <c r="C104" s="5" t="s">
        <v>10</v>
      </c>
      <c r="D104" s="18">
        <v>0</v>
      </c>
      <c r="E104" s="178">
        <f t="shared" si="1"/>
        <v>0</v>
      </c>
      <c r="F104" s="18">
        <v>0</v>
      </c>
      <c r="G104" s="18">
        <v>0</v>
      </c>
      <c r="H104" s="22">
        <v>0</v>
      </c>
    </row>
    <row r="105" spans="1:8" ht="15">
      <c r="A105" s="13"/>
      <c r="B105" s="4">
        <v>323</v>
      </c>
      <c r="C105" s="5" t="s">
        <v>17</v>
      </c>
      <c r="D105" s="18">
        <v>0</v>
      </c>
      <c r="E105" s="178">
        <f t="shared" si="1"/>
        <v>0</v>
      </c>
      <c r="F105" s="18">
        <v>0</v>
      </c>
      <c r="G105" s="18"/>
      <c r="H105" s="22"/>
    </row>
    <row r="106" spans="1:8" ht="15">
      <c r="A106" s="66" t="s">
        <v>30</v>
      </c>
      <c r="B106" s="67" t="s">
        <v>49</v>
      </c>
      <c r="C106" s="68"/>
      <c r="D106" s="70">
        <f>SUM(D108+D113+D117)</f>
        <v>156000</v>
      </c>
      <c r="E106" s="179">
        <f t="shared" si="1"/>
        <v>770.679999999993</v>
      </c>
      <c r="F106" s="70">
        <f>SUM(F108+F113+F117+F121)</f>
        <v>156770.68</v>
      </c>
      <c r="G106" s="70"/>
      <c r="H106" s="71"/>
    </row>
    <row r="107" spans="1:8" ht="15">
      <c r="A107" s="48"/>
      <c r="B107" s="49" t="s">
        <v>33</v>
      </c>
      <c r="C107" s="57"/>
      <c r="D107" s="52"/>
      <c r="E107" s="181">
        <f t="shared" si="1"/>
        <v>0</v>
      </c>
      <c r="F107" s="52"/>
      <c r="G107" s="52"/>
      <c r="H107" s="53"/>
    </row>
    <row r="108" spans="1:8" ht="15">
      <c r="A108" s="13"/>
      <c r="B108" s="4">
        <v>3</v>
      </c>
      <c r="C108" s="5" t="s">
        <v>6</v>
      </c>
      <c r="D108" s="30">
        <f>SUM(D109)</f>
        <v>144300</v>
      </c>
      <c r="E108" s="180">
        <f t="shared" si="1"/>
        <v>700</v>
      </c>
      <c r="F108" s="30">
        <f>SUM(F109)</f>
        <v>145000</v>
      </c>
      <c r="G108" s="18">
        <v>166700</v>
      </c>
      <c r="H108" s="22">
        <v>166700</v>
      </c>
    </row>
    <row r="109" spans="1:8" ht="15">
      <c r="A109" s="13"/>
      <c r="B109" s="4">
        <v>32</v>
      </c>
      <c r="C109" s="5" t="s">
        <v>10</v>
      </c>
      <c r="D109" s="18">
        <f>SUM(D110:D111)</f>
        <v>144300</v>
      </c>
      <c r="E109" s="178">
        <f t="shared" si="1"/>
        <v>700</v>
      </c>
      <c r="F109" s="18">
        <f>SUM(F110:F111)</f>
        <v>145000</v>
      </c>
      <c r="G109" s="18">
        <v>166700</v>
      </c>
      <c r="H109" s="22">
        <v>166700</v>
      </c>
    </row>
    <row r="110" spans="1:8" ht="15">
      <c r="A110" s="13"/>
      <c r="B110" s="4">
        <v>322</v>
      </c>
      <c r="C110" s="5" t="s">
        <v>50</v>
      </c>
      <c r="D110" s="18">
        <v>142300</v>
      </c>
      <c r="E110" s="178">
        <f t="shared" si="1"/>
        <v>700</v>
      </c>
      <c r="F110" s="18">
        <v>143000</v>
      </c>
      <c r="G110" s="18"/>
      <c r="H110" s="22"/>
    </row>
    <row r="111" spans="1:8" ht="15">
      <c r="A111" s="13"/>
      <c r="B111" s="4">
        <v>323</v>
      </c>
      <c r="C111" s="5" t="s">
        <v>17</v>
      </c>
      <c r="D111" s="18">
        <v>2000</v>
      </c>
      <c r="E111" s="178">
        <f t="shared" si="1"/>
        <v>0</v>
      </c>
      <c r="F111" s="18">
        <v>2000</v>
      </c>
      <c r="G111" s="18"/>
      <c r="H111" s="22"/>
    </row>
    <row r="112" spans="1:8" ht="15">
      <c r="A112" s="48"/>
      <c r="B112" s="49" t="s">
        <v>63</v>
      </c>
      <c r="C112" s="57"/>
      <c r="D112" s="52"/>
      <c r="E112" s="181">
        <f t="shared" si="1"/>
        <v>0</v>
      </c>
      <c r="F112" s="52"/>
      <c r="G112" s="52"/>
      <c r="H112" s="53"/>
    </row>
    <row r="113" spans="1:8" ht="15">
      <c r="A113" s="13"/>
      <c r="B113" s="4">
        <v>3</v>
      </c>
      <c r="C113" s="5" t="s">
        <v>6</v>
      </c>
      <c r="D113" s="30">
        <f>SUM(D114)</f>
        <v>700</v>
      </c>
      <c r="E113" s="180">
        <f t="shared" si="1"/>
        <v>-700</v>
      </c>
      <c r="F113" s="30">
        <f>SUM(F114)</f>
        <v>0</v>
      </c>
      <c r="G113" s="18"/>
      <c r="H113" s="22"/>
    </row>
    <row r="114" spans="1:8" ht="15">
      <c r="A114" s="13"/>
      <c r="B114" s="4">
        <v>32</v>
      </c>
      <c r="C114" s="5" t="s">
        <v>10</v>
      </c>
      <c r="D114" s="18">
        <f>SUM(D115)</f>
        <v>700</v>
      </c>
      <c r="E114" s="178">
        <f t="shared" si="1"/>
        <v>-700</v>
      </c>
      <c r="F114" s="18">
        <f>SUM(F115)</f>
        <v>0</v>
      </c>
      <c r="G114" s="18">
        <v>0</v>
      </c>
      <c r="H114" s="22">
        <v>0</v>
      </c>
    </row>
    <row r="115" spans="1:8" ht="15">
      <c r="A115" s="13"/>
      <c r="B115" s="4">
        <v>322</v>
      </c>
      <c r="C115" s="5" t="s">
        <v>16</v>
      </c>
      <c r="D115" s="18">
        <v>700</v>
      </c>
      <c r="E115" s="178">
        <f t="shared" si="1"/>
        <v>-700</v>
      </c>
      <c r="F115" s="18">
        <v>0</v>
      </c>
      <c r="G115" s="18"/>
      <c r="H115" s="22"/>
    </row>
    <row r="116" spans="1:8" ht="15">
      <c r="A116" s="48"/>
      <c r="B116" s="49" t="s">
        <v>45</v>
      </c>
      <c r="C116" s="57"/>
      <c r="D116" s="52"/>
      <c r="E116" s="181"/>
      <c r="F116" s="52"/>
      <c r="G116" s="52"/>
      <c r="H116" s="53"/>
    </row>
    <row r="117" spans="1:8" ht="15">
      <c r="A117" s="13"/>
      <c r="B117" s="4">
        <v>3</v>
      </c>
      <c r="C117" s="5" t="s">
        <v>6</v>
      </c>
      <c r="D117" s="30">
        <f>SUM(D118)</f>
        <v>11000</v>
      </c>
      <c r="E117" s="180">
        <f aca="true" t="shared" si="2" ref="E117:E124">F117-D117</f>
        <v>0</v>
      </c>
      <c r="F117" s="30">
        <f>SUM(F118)</f>
        <v>11000</v>
      </c>
      <c r="G117" s="18">
        <v>16000</v>
      </c>
      <c r="H117" s="22">
        <v>16000</v>
      </c>
    </row>
    <row r="118" spans="1:8" ht="15">
      <c r="A118" s="13"/>
      <c r="B118" s="4">
        <v>32</v>
      </c>
      <c r="C118" s="5" t="s">
        <v>10</v>
      </c>
      <c r="D118" s="18">
        <f>SUM(D119)</f>
        <v>11000</v>
      </c>
      <c r="E118" s="178">
        <f t="shared" si="2"/>
        <v>0</v>
      </c>
      <c r="F118" s="18">
        <f>SUM(F119)</f>
        <v>11000</v>
      </c>
      <c r="G118" s="18">
        <v>16000</v>
      </c>
      <c r="H118" s="22">
        <v>16000</v>
      </c>
    </row>
    <row r="119" spans="1:8" ht="15">
      <c r="A119" s="13"/>
      <c r="B119" s="4">
        <v>322</v>
      </c>
      <c r="C119" s="5" t="s">
        <v>16</v>
      </c>
      <c r="D119" s="18">
        <v>11000</v>
      </c>
      <c r="E119" s="178">
        <f t="shared" si="2"/>
        <v>0</v>
      </c>
      <c r="F119" s="18">
        <v>11000</v>
      </c>
      <c r="G119" s="18"/>
      <c r="H119" s="22"/>
    </row>
    <row r="120" spans="1:8" ht="15">
      <c r="A120" s="132"/>
      <c r="B120" s="49" t="s">
        <v>190</v>
      </c>
      <c r="C120" s="50"/>
      <c r="D120" s="60"/>
      <c r="E120" s="185">
        <f t="shared" si="2"/>
        <v>0</v>
      </c>
      <c r="F120" s="60"/>
      <c r="G120" s="60"/>
      <c r="H120" s="133"/>
    </row>
    <row r="121" spans="1:8" ht="15">
      <c r="A121" s="13"/>
      <c r="B121" s="4">
        <v>3</v>
      </c>
      <c r="C121" s="5" t="s">
        <v>6</v>
      </c>
      <c r="D121" s="18">
        <v>0</v>
      </c>
      <c r="E121" s="178">
        <f t="shared" si="2"/>
        <v>770.68</v>
      </c>
      <c r="F121" s="30">
        <f>SUM(F122)</f>
        <v>770.68</v>
      </c>
      <c r="G121" s="18">
        <v>500</v>
      </c>
      <c r="H121" s="22">
        <v>500</v>
      </c>
    </row>
    <row r="122" spans="1:8" ht="15">
      <c r="A122" s="13"/>
      <c r="B122" s="4">
        <v>32</v>
      </c>
      <c r="C122" s="5" t="s">
        <v>10</v>
      </c>
      <c r="D122" s="18">
        <v>0</v>
      </c>
      <c r="E122" s="178">
        <f t="shared" si="2"/>
        <v>770.68</v>
      </c>
      <c r="F122" s="18">
        <f>SUM(F123)</f>
        <v>770.68</v>
      </c>
      <c r="G122" s="18">
        <v>500</v>
      </c>
      <c r="H122" s="22">
        <v>500</v>
      </c>
    </row>
    <row r="123" spans="1:8" ht="15">
      <c r="A123" s="13"/>
      <c r="B123" s="4">
        <v>322</v>
      </c>
      <c r="C123" s="5" t="s">
        <v>16</v>
      </c>
      <c r="D123" s="18">
        <v>0</v>
      </c>
      <c r="E123" s="178">
        <f t="shared" si="2"/>
        <v>770.68</v>
      </c>
      <c r="F123" s="18">
        <v>770.68</v>
      </c>
      <c r="G123" s="18"/>
      <c r="H123" s="22"/>
    </row>
    <row r="124" spans="1:8" ht="15">
      <c r="A124" s="66" t="s">
        <v>31</v>
      </c>
      <c r="B124" s="67" t="s">
        <v>32</v>
      </c>
      <c r="C124" s="68"/>
      <c r="D124" s="70">
        <f>SUM(D126)</f>
        <v>143000</v>
      </c>
      <c r="E124" s="179">
        <f t="shared" si="2"/>
        <v>0</v>
      </c>
      <c r="F124" s="70">
        <f>SUM(F126)</f>
        <v>143000</v>
      </c>
      <c r="G124" s="70"/>
      <c r="H124" s="71"/>
    </row>
    <row r="125" spans="1:8" ht="15">
      <c r="A125" s="48"/>
      <c r="B125" s="49" t="s">
        <v>45</v>
      </c>
      <c r="C125" s="57"/>
      <c r="D125" s="52"/>
      <c r="E125" s="181"/>
      <c r="F125" s="52"/>
      <c r="G125" s="52"/>
      <c r="H125" s="53"/>
    </row>
    <row r="126" spans="1:8" ht="15">
      <c r="A126" s="13"/>
      <c r="B126" s="4">
        <v>3</v>
      </c>
      <c r="C126" s="5" t="s">
        <v>6</v>
      </c>
      <c r="D126" s="30">
        <f>SUM(D127)</f>
        <v>143000</v>
      </c>
      <c r="E126" s="180">
        <f aca="true" t="shared" si="3" ref="E126:E137">F126-D126</f>
        <v>0</v>
      </c>
      <c r="F126" s="30">
        <f>SUM(F127)</f>
        <v>143000</v>
      </c>
      <c r="G126" s="18">
        <v>152300</v>
      </c>
      <c r="H126" s="22">
        <v>152300</v>
      </c>
    </row>
    <row r="127" spans="1:8" ht="15">
      <c r="A127" s="13"/>
      <c r="B127" s="4">
        <v>31</v>
      </c>
      <c r="C127" s="5" t="s">
        <v>7</v>
      </c>
      <c r="D127" s="31">
        <f>SUM(D128:D130)</f>
        <v>143000</v>
      </c>
      <c r="E127" s="186">
        <f t="shared" si="3"/>
        <v>0</v>
      </c>
      <c r="F127" s="31">
        <f>SUM(F128:F130)</f>
        <v>143000</v>
      </c>
      <c r="G127" s="18">
        <v>152300</v>
      </c>
      <c r="H127" s="22">
        <v>152300</v>
      </c>
    </row>
    <row r="128" spans="1:8" ht="15">
      <c r="A128" s="13"/>
      <c r="B128" s="4">
        <v>311</v>
      </c>
      <c r="C128" s="5" t="s">
        <v>35</v>
      </c>
      <c r="D128" s="31">
        <v>123000</v>
      </c>
      <c r="E128" s="186">
        <f t="shared" si="3"/>
        <v>-3000</v>
      </c>
      <c r="F128" s="31">
        <v>120000</v>
      </c>
      <c r="G128" s="18"/>
      <c r="H128" s="22"/>
    </row>
    <row r="129" spans="1:8" ht="15">
      <c r="A129" s="13"/>
      <c r="B129" s="4">
        <v>312</v>
      </c>
      <c r="C129" s="5" t="s">
        <v>12</v>
      </c>
      <c r="D129" s="31">
        <v>0</v>
      </c>
      <c r="E129" s="186">
        <f t="shared" si="3"/>
        <v>3000</v>
      </c>
      <c r="F129" s="31">
        <v>3000</v>
      </c>
      <c r="G129" s="18"/>
      <c r="H129" s="22"/>
    </row>
    <row r="130" spans="1:8" ht="15">
      <c r="A130" s="13"/>
      <c r="B130" s="4">
        <v>313</v>
      </c>
      <c r="C130" s="5" t="s">
        <v>9</v>
      </c>
      <c r="D130" s="31">
        <v>20000</v>
      </c>
      <c r="E130" s="186">
        <f t="shared" si="3"/>
        <v>0</v>
      </c>
      <c r="F130" s="31">
        <v>20000</v>
      </c>
      <c r="G130" s="18"/>
      <c r="H130" s="22"/>
    </row>
    <row r="131" spans="1:8" ht="15">
      <c r="A131" s="66" t="s">
        <v>97</v>
      </c>
      <c r="B131" s="67" t="s">
        <v>71</v>
      </c>
      <c r="C131" s="68"/>
      <c r="D131" s="70">
        <f>SUM(D134)</f>
        <v>0</v>
      </c>
      <c r="E131" s="179">
        <f t="shared" si="3"/>
        <v>462.56</v>
      </c>
      <c r="F131" s="70">
        <f>SUM(F134)</f>
        <v>462.56</v>
      </c>
      <c r="G131" s="70"/>
      <c r="H131" s="71"/>
    </row>
    <row r="132" spans="1:8" ht="15">
      <c r="A132" s="48"/>
      <c r="B132" s="49" t="s">
        <v>191</v>
      </c>
      <c r="C132" s="57"/>
      <c r="D132" s="59"/>
      <c r="E132" s="187">
        <f t="shared" si="3"/>
        <v>0</v>
      </c>
      <c r="F132" s="59"/>
      <c r="G132" s="52"/>
      <c r="H132" s="53"/>
    </row>
    <row r="133" spans="1:8" ht="15">
      <c r="A133" s="13"/>
      <c r="B133" s="4">
        <v>3</v>
      </c>
      <c r="C133" s="5" t="s">
        <v>6</v>
      </c>
      <c r="D133" s="30">
        <v>0</v>
      </c>
      <c r="E133" s="180">
        <f t="shared" si="3"/>
        <v>462.56</v>
      </c>
      <c r="F133" s="30">
        <f>SUM(F134)</f>
        <v>462.56</v>
      </c>
      <c r="G133" s="18"/>
      <c r="H133" s="22"/>
    </row>
    <row r="134" spans="1:8" ht="15">
      <c r="A134" s="13"/>
      <c r="B134" s="4">
        <v>32</v>
      </c>
      <c r="C134" s="5" t="s">
        <v>10</v>
      </c>
      <c r="D134" s="31">
        <v>0</v>
      </c>
      <c r="E134" s="186">
        <f t="shared" si="3"/>
        <v>462.56</v>
      </c>
      <c r="F134" s="31">
        <f>SUM(F135)</f>
        <v>462.56</v>
      </c>
      <c r="G134" s="18">
        <v>0</v>
      </c>
      <c r="H134" s="22">
        <v>0</v>
      </c>
    </row>
    <row r="135" spans="1:8" ht="15">
      <c r="A135" s="13"/>
      <c r="B135" s="4">
        <v>322</v>
      </c>
      <c r="C135" s="5" t="s">
        <v>79</v>
      </c>
      <c r="D135" s="31">
        <v>0</v>
      </c>
      <c r="E135" s="186">
        <f t="shared" si="3"/>
        <v>462.56</v>
      </c>
      <c r="F135" s="31">
        <v>462.56</v>
      </c>
      <c r="G135" s="18"/>
      <c r="H135" s="22"/>
    </row>
    <row r="136" spans="1:8" ht="15">
      <c r="A136" s="13"/>
      <c r="B136" s="4">
        <v>329</v>
      </c>
      <c r="C136" s="5" t="s">
        <v>92</v>
      </c>
      <c r="D136" s="31">
        <v>0</v>
      </c>
      <c r="E136" s="186">
        <f t="shared" si="3"/>
        <v>0</v>
      </c>
      <c r="F136" s="31">
        <v>0</v>
      </c>
      <c r="G136" s="18"/>
      <c r="H136" s="22"/>
    </row>
    <row r="137" spans="1:8" ht="15">
      <c r="A137" s="66" t="s">
        <v>98</v>
      </c>
      <c r="B137" s="67" t="s">
        <v>74</v>
      </c>
      <c r="C137" s="68"/>
      <c r="D137" s="70">
        <f>SUM(D139+D142)</f>
        <v>19000</v>
      </c>
      <c r="E137" s="179">
        <f t="shared" si="3"/>
        <v>14000</v>
      </c>
      <c r="F137" s="70">
        <f>SUM(F139+F142)</f>
        <v>33000</v>
      </c>
      <c r="G137" s="70"/>
      <c r="H137" s="71"/>
    </row>
    <row r="138" spans="1:8" ht="15">
      <c r="A138" s="48"/>
      <c r="B138" s="49" t="s">
        <v>72</v>
      </c>
      <c r="C138" s="50" t="s">
        <v>73</v>
      </c>
      <c r="D138" s="59"/>
      <c r="E138" s="187"/>
      <c r="F138" s="59"/>
      <c r="G138" s="52"/>
      <c r="H138" s="53"/>
    </row>
    <row r="139" spans="1:8" ht="15">
      <c r="A139" s="13"/>
      <c r="B139" s="4">
        <v>3</v>
      </c>
      <c r="C139" s="5" t="s">
        <v>6</v>
      </c>
      <c r="D139" s="30">
        <f>SUM(D140)</f>
        <v>19000</v>
      </c>
      <c r="E139" s="180">
        <f aca="true" t="shared" si="4" ref="E139:E163">F139-D139</f>
        <v>14000</v>
      </c>
      <c r="F139" s="30">
        <f>SUM(F140)</f>
        <v>33000</v>
      </c>
      <c r="G139" s="18">
        <v>19000</v>
      </c>
      <c r="H139" s="22">
        <v>19000</v>
      </c>
    </row>
    <row r="140" spans="1:8" ht="15">
      <c r="A140" s="13"/>
      <c r="B140" s="4">
        <v>32</v>
      </c>
      <c r="C140" s="5" t="s">
        <v>10</v>
      </c>
      <c r="D140" s="31">
        <f>SUM(D141)</f>
        <v>19000</v>
      </c>
      <c r="E140" s="186">
        <f t="shared" si="4"/>
        <v>14000</v>
      </c>
      <c r="F140" s="31">
        <f>SUM(F141)</f>
        <v>33000</v>
      </c>
      <c r="G140" s="18">
        <v>19000</v>
      </c>
      <c r="H140" s="22">
        <v>19000</v>
      </c>
    </row>
    <row r="141" spans="1:8" ht="15">
      <c r="A141" s="13"/>
      <c r="B141" s="4">
        <v>322</v>
      </c>
      <c r="C141" s="5" t="s">
        <v>16</v>
      </c>
      <c r="D141" s="31">
        <v>19000</v>
      </c>
      <c r="E141" s="186">
        <f t="shared" si="4"/>
        <v>14000</v>
      </c>
      <c r="F141" s="31">
        <v>33000</v>
      </c>
      <c r="G141" s="18"/>
      <c r="H141" s="22"/>
    </row>
    <row r="142" spans="1:8" ht="15">
      <c r="A142" s="13"/>
      <c r="B142" s="4">
        <v>4</v>
      </c>
      <c r="C142" s="5" t="s">
        <v>36</v>
      </c>
      <c r="D142" s="30">
        <v>0</v>
      </c>
      <c r="E142" s="180">
        <f t="shared" si="4"/>
        <v>0</v>
      </c>
      <c r="F142" s="30">
        <v>0</v>
      </c>
      <c r="G142" s="18"/>
      <c r="H142" s="22"/>
    </row>
    <row r="143" spans="1:8" ht="15">
      <c r="A143" s="13"/>
      <c r="B143" s="4">
        <v>42</v>
      </c>
      <c r="C143" s="35" t="s">
        <v>65</v>
      </c>
      <c r="D143" s="31">
        <v>0</v>
      </c>
      <c r="E143" s="186">
        <f t="shared" si="4"/>
        <v>0</v>
      </c>
      <c r="F143" s="31">
        <v>0</v>
      </c>
      <c r="G143" s="18"/>
      <c r="H143" s="22"/>
    </row>
    <row r="144" spans="1:8" ht="15">
      <c r="A144" s="13"/>
      <c r="B144" s="4">
        <v>424</v>
      </c>
      <c r="C144" s="5" t="s">
        <v>75</v>
      </c>
      <c r="D144" s="31">
        <v>0</v>
      </c>
      <c r="E144" s="186">
        <f t="shared" si="4"/>
        <v>0</v>
      </c>
      <c r="F144" s="31">
        <v>0</v>
      </c>
      <c r="G144" s="18"/>
      <c r="H144" s="22"/>
    </row>
    <row r="145" spans="1:8" ht="15">
      <c r="A145" s="66" t="s">
        <v>43</v>
      </c>
      <c r="B145" s="67" t="s">
        <v>44</v>
      </c>
      <c r="C145" s="68"/>
      <c r="D145" s="70">
        <f>SUM(D147)</f>
        <v>1000</v>
      </c>
      <c r="E145" s="179">
        <f t="shared" si="4"/>
        <v>705.3199999999999</v>
      </c>
      <c r="F145" s="70">
        <f>SUM(F147)</f>
        <v>1705.32</v>
      </c>
      <c r="G145" s="70"/>
      <c r="H145" s="71"/>
    </row>
    <row r="146" spans="1:8" ht="15">
      <c r="A146" s="48"/>
      <c r="B146" s="49" t="s">
        <v>45</v>
      </c>
      <c r="C146" s="57"/>
      <c r="D146" s="59"/>
      <c r="E146" s="187">
        <f t="shared" si="4"/>
        <v>0</v>
      </c>
      <c r="F146" s="59"/>
      <c r="G146" s="52"/>
      <c r="H146" s="53"/>
    </row>
    <row r="147" spans="1:8" ht="15">
      <c r="A147" s="13"/>
      <c r="B147" s="4">
        <v>3</v>
      </c>
      <c r="C147" s="5" t="s">
        <v>6</v>
      </c>
      <c r="D147" s="32">
        <f>SUM(D148)</f>
        <v>1000</v>
      </c>
      <c r="E147" s="188">
        <f t="shared" si="4"/>
        <v>705.3199999999999</v>
      </c>
      <c r="F147" s="32">
        <f>SUM(F148)</f>
        <v>1705.32</v>
      </c>
      <c r="G147" s="18">
        <v>1000</v>
      </c>
      <c r="H147" s="22">
        <v>1000</v>
      </c>
    </row>
    <row r="148" spans="1:8" ht="15">
      <c r="A148" s="13"/>
      <c r="B148" s="4">
        <v>32</v>
      </c>
      <c r="C148" s="5" t="s">
        <v>10</v>
      </c>
      <c r="D148" s="31">
        <f>SUM(D149)</f>
        <v>1000</v>
      </c>
      <c r="E148" s="186">
        <f t="shared" si="4"/>
        <v>705.3199999999999</v>
      </c>
      <c r="F148" s="31">
        <f>SUM(F149)</f>
        <v>1705.32</v>
      </c>
      <c r="G148" s="18">
        <v>1000</v>
      </c>
      <c r="H148" s="22">
        <v>1000</v>
      </c>
    </row>
    <row r="149" spans="1:8" ht="15">
      <c r="A149" s="13"/>
      <c r="B149" s="4">
        <v>329</v>
      </c>
      <c r="C149" s="5" t="s">
        <v>13</v>
      </c>
      <c r="D149" s="31">
        <v>1000</v>
      </c>
      <c r="E149" s="186">
        <f t="shared" si="4"/>
        <v>705.3199999999999</v>
      </c>
      <c r="F149" s="31">
        <v>1705.32</v>
      </c>
      <c r="G149" s="18"/>
      <c r="H149" s="22"/>
    </row>
    <row r="150" spans="1:8" ht="15">
      <c r="A150" s="66"/>
      <c r="B150" s="67" t="s">
        <v>76</v>
      </c>
      <c r="C150" s="68"/>
      <c r="D150" s="70"/>
      <c r="E150" s="179">
        <f t="shared" si="4"/>
        <v>0</v>
      </c>
      <c r="F150" s="70"/>
      <c r="G150" s="70"/>
      <c r="H150" s="71"/>
    </row>
    <row r="151" spans="1:8" ht="15">
      <c r="A151" s="48"/>
      <c r="B151" s="49" t="s">
        <v>77</v>
      </c>
      <c r="C151" s="57"/>
      <c r="D151" s="59"/>
      <c r="E151" s="187">
        <f t="shared" si="4"/>
        <v>0</v>
      </c>
      <c r="F151" s="59"/>
      <c r="G151" s="52"/>
      <c r="H151" s="53"/>
    </row>
    <row r="152" spans="1:8" ht="15">
      <c r="A152" s="13"/>
      <c r="B152" s="4">
        <v>3</v>
      </c>
      <c r="C152" s="5" t="s">
        <v>6</v>
      </c>
      <c r="D152" s="30">
        <v>0</v>
      </c>
      <c r="E152" s="180">
        <f t="shared" si="4"/>
        <v>0</v>
      </c>
      <c r="F152" s="30">
        <v>0</v>
      </c>
      <c r="G152" s="18"/>
      <c r="H152" s="22"/>
    </row>
    <row r="153" spans="1:8" ht="15">
      <c r="A153" s="13"/>
      <c r="B153" s="4">
        <v>32</v>
      </c>
      <c r="C153" s="5" t="s">
        <v>10</v>
      </c>
      <c r="D153" s="31">
        <v>0</v>
      </c>
      <c r="E153" s="186">
        <f t="shared" si="4"/>
        <v>0</v>
      </c>
      <c r="F153" s="31">
        <v>0</v>
      </c>
      <c r="G153" s="18"/>
      <c r="H153" s="22"/>
    </row>
    <row r="154" spans="1:8" ht="15">
      <c r="A154" s="13"/>
      <c r="B154" s="4">
        <v>329</v>
      </c>
      <c r="C154" s="5" t="s">
        <v>13</v>
      </c>
      <c r="D154" s="31">
        <v>0</v>
      </c>
      <c r="E154" s="186">
        <f t="shared" si="4"/>
        <v>0</v>
      </c>
      <c r="F154" s="31">
        <v>0</v>
      </c>
      <c r="G154" s="18"/>
      <c r="H154" s="22"/>
    </row>
    <row r="155" spans="1:8" ht="15">
      <c r="A155" s="66" t="s">
        <v>194</v>
      </c>
      <c r="B155" s="67" t="s">
        <v>193</v>
      </c>
      <c r="C155" s="68"/>
      <c r="D155" s="70">
        <v>0</v>
      </c>
      <c r="E155" s="179">
        <f t="shared" si="4"/>
        <v>76100</v>
      </c>
      <c r="F155" s="70">
        <f>SUM(F157)</f>
        <v>76100</v>
      </c>
      <c r="G155" s="70"/>
      <c r="H155" s="71"/>
    </row>
    <row r="156" spans="1:8" ht="15">
      <c r="A156" s="132"/>
      <c r="B156" s="49" t="s">
        <v>192</v>
      </c>
      <c r="C156" s="50"/>
      <c r="D156" s="60"/>
      <c r="E156" s="185">
        <f t="shared" si="4"/>
        <v>0</v>
      </c>
      <c r="F156" s="60"/>
      <c r="G156" s="60"/>
      <c r="H156" s="133"/>
    </row>
    <row r="157" spans="1:8" ht="15">
      <c r="A157" s="13"/>
      <c r="B157" s="4">
        <v>3</v>
      </c>
      <c r="C157" s="5" t="s">
        <v>6</v>
      </c>
      <c r="D157" s="31">
        <v>0</v>
      </c>
      <c r="E157" s="186">
        <f t="shared" si="4"/>
        <v>76100</v>
      </c>
      <c r="F157" s="30">
        <f>SUM(F158+F161)</f>
        <v>76100</v>
      </c>
      <c r="G157" s="18">
        <f>SUM(G158+G161)</f>
        <v>28200</v>
      </c>
      <c r="H157" s="22">
        <f>SUM(H158+H161)</f>
        <v>28200</v>
      </c>
    </row>
    <row r="158" spans="1:8" ht="15">
      <c r="A158" s="13"/>
      <c r="B158" s="4">
        <v>31</v>
      </c>
      <c r="C158" s="5" t="s">
        <v>7</v>
      </c>
      <c r="D158" s="31">
        <v>0</v>
      </c>
      <c r="E158" s="186">
        <f t="shared" si="4"/>
        <v>71100</v>
      </c>
      <c r="F158" s="31">
        <f>SUM(F159:F160)</f>
        <v>71100</v>
      </c>
      <c r="G158" s="18">
        <v>26200</v>
      </c>
      <c r="H158" s="22">
        <v>26200</v>
      </c>
    </row>
    <row r="159" spans="1:8" ht="15">
      <c r="A159" s="13"/>
      <c r="B159" s="4">
        <v>311</v>
      </c>
      <c r="C159" s="5" t="s">
        <v>35</v>
      </c>
      <c r="D159" s="31">
        <v>0</v>
      </c>
      <c r="E159" s="186">
        <f t="shared" si="4"/>
        <v>61000</v>
      </c>
      <c r="F159" s="31">
        <v>61000</v>
      </c>
      <c r="G159" s="18"/>
      <c r="H159" s="22"/>
    </row>
    <row r="160" spans="1:8" ht="15">
      <c r="A160" s="13"/>
      <c r="B160" s="4">
        <v>313</v>
      </c>
      <c r="C160" s="5" t="s">
        <v>9</v>
      </c>
      <c r="D160" s="31">
        <v>0</v>
      </c>
      <c r="E160" s="186">
        <f t="shared" si="4"/>
        <v>10100</v>
      </c>
      <c r="F160" s="31">
        <v>10100</v>
      </c>
      <c r="G160" s="18"/>
      <c r="H160" s="22"/>
    </row>
    <row r="161" spans="1:8" ht="15">
      <c r="A161" s="13"/>
      <c r="B161" s="4">
        <v>32</v>
      </c>
      <c r="C161" s="5" t="s">
        <v>10</v>
      </c>
      <c r="D161" s="31">
        <v>0</v>
      </c>
      <c r="E161" s="186">
        <f t="shared" si="4"/>
        <v>5000</v>
      </c>
      <c r="F161" s="31">
        <f>SUM(F162)</f>
        <v>5000</v>
      </c>
      <c r="G161" s="18">
        <v>2000</v>
      </c>
      <c r="H161" s="22">
        <v>2000</v>
      </c>
    </row>
    <row r="162" spans="1:8" ht="15">
      <c r="A162" s="13"/>
      <c r="B162" s="4">
        <v>321</v>
      </c>
      <c r="C162" s="5" t="s">
        <v>11</v>
      </c>
      <c r="D162" s="31">
        <v>0</v>
      </c>
      <c r="E162" s="186">
        <f t="shared" si="4"/>
        <v>5000</v>
      </c>
      <c r="F162" s="31">
        <v>5000</v>
      </c>
      <c r="G162" s="18"/>
      <c r="H162" s="22"/>
    </row>
    <row r="163" spans="1:8" ht="15">
      <c r="A163" s="66" t="s">
        <v>196</v>
      </c>
      <c r="B163" s="67" t="s">
        <v>197</v>
      </c>
      <c r="C163" s="68"/>
      <c r="D163" s="70">
        <v>0</v>
      </c>
      <c r="E163" s="179">
        <f t="shared" si="4"/>
        <v>2000</v>
      </c>
      <c r="F163" s="70">
        <f>SUM(F165)</f>
        <v>2000</v>
      </c>
      <c r="G163" s="70"/>
      <c r="H163" s="71"/>
    </row>
    <row r="164" spans="1:8" ht="15">
      <c r="A164" s="48"/>
      <c r="B164" s="49" t="s">
        <v>195</v>
      </c>
      <c r="C164" s="50"/>
      <c r="D164" s="59"/>
      <c r="E164" s="187"/>
      <c r="F164" s="59"/>
      <c r="G164" s="52"/>
      <c r="H164" s="53"/>
    </row>
    <row r="165" spans="1:8" ht="15">
      <c r="A165" s="13"/>
      <c r="B165" s="4">
        <v>3</v>
      </c>
      <c r="C165" s="5" t="s">
        <v>6</v>
      </c>
      <c r="D165" s="31">
        <v>0</v>
      </c>
      <c r="E165" s="186">
        <f aca="true" t="shared" si="5" ref="E165:E216">F165-D165</f>
        <v>2000</v>
      </c>
      <c r="F165" s="30">
        <f>SUM(F166)</f>
        <v>2000</v>
      </c>
      <c r="G165" s="18">
        <v>2000</v>
      </c>
      <c r="H165" s="22">
        <v>2000</v>
      </c>
    </row>
    <row r="166" spans="1:8" ht="15">
      <c r="A166" s="13"/>
      <c r="B166" s="4">
        <v>32</v>
      </c>
      <c r="C166" s="5" t="s">
        <v>10</v>
      </c>
      <c r="D166" s="31">
        <v>0</v>
      </c>
      <c r="E166" s="186">
        <f t="shared" si="5"/>
        <v>2000</v>
      </c>
      <c r="F166" s="31">
        <f>SUM(F167:F169)</f>
        <v>2000</v>
      </c>
      <c r="G166" s="18">
        <v>2000</v>
      </c>
      <c r="H166" s="22">
        <v>2000</v>
      </c>
    </row>
    <row r="167" spans="1:8" ht="15">
      <c r="A167" s="13"/>
      <c r="B167" s="4">
        <v>321</v>
      </c>
      <c r="C167" s="5" t="s">
        <v>11</v>
      </c>
      <c r="D167" s="31">
        <v>0</v>
      </c>
      <c r="E167" s="186">
        <f t="shared" si="5"/>
        <v>500</v>
      </c>
      <c r="F167" s="31">
        <v>500</v>
      </c>
      <c r="G167" s="18"/>
      <c r="H167" s="22"/>
    </row>
    <row r="168" spans="1:8" ht="15">
      <c r="A168" s="13"/>
      <c r="B168" s="4">
        <v>322</v>
      </c>
      <c r="C168" s="5" t="s">
        <v>16</v>
      </c>
      <c r="D168" s="31">
        <v>0</v>
      </c>
      <c r="E168" s="186">
        <f t="shared" si="5"/>
        <v>700</v>
      </c>
      <c r="F168" s="31">
        <v>700</v>
      </c>
      <c r="G168" s="18"/>
      <c r="H168" s="22"/>
    </row>
    <row r="169" spans="1:8" ht="15">
      <c r="A169" s="13"/>
      <c r="B169" s="4">
        <v>323</v>
      </c>
      <c r="C169" s="5" t="s">
        <v>187</v>
      </c>
      <c r="D169" s="31">
        <v>0</v>
      </c>
      <c r="E169" s="186">
        <f t="shared" si="5"/>
        <v>800</v>
      </c>
      <c r="F169" s="31">
        <v>800</v>
      </c>
      <c r="G169" s="18"/>
      <c r="H169" s="22"/>
    </row>
    <row r="170" spans="1:8" ht="15">
      <c r="A170" s="66" t="s">
        <v>51</v>
      </c>
      <c r="B170" s="67" t="s">
        <v>52</v>
      </c>
      <c r="C170" s="68"/>
      <c r="D170" s="70">
        <f>SUM(D172)</f>
        <v>2000</v>
      </c>
      <c r="E170" s="179">
        <f t="shared" si="5"/>
        <v>2000</v>
      </c>
      <c r="F170" s="70">
        <f>SUM(F172)</f>
        <v>4000</v>
      </c>
      <c r="G170" s="70"/>
      <c r="H170" s="71"/>
    </row>
    <row r="171" spans="1:8" ht="15">
      <c r="A171" s="48"/>
      <c r="B171" s="49" t="s">
        <v>33</v>
      </c>
      <c r="C171" s="57"/>
      <c r="D171" s="59"/>
      <c r="E171" s="187">
        <f t="shared" si="5"/>
        <v>0</v>
      </c>
      <c r="F171" s="59"/>
      <c r="G171" s="52"/>
      <c r="H171" s="53"/>
    </row>
    <row r="172" spans="1:8" ht="15">
      <c r="A172" s="13"/>
      <c r="B172" s="4">
        <v>3</v>
      </c>
      <c r="C172" s="5" t="s">
        <v>6</v>
      </c>
      <c r="D172" s="30">
        <f>SUM(D173)</f>
        <v>2000</v>
      </c>
      <c r="E172" s="180">
        <f t="shared" si="5"/>
        <v>2000</v>
      </c>
      <c r="F172" s="30">
        <f>SUM(F173)</f>
        <v>4000</v>
      </c>
      <c r="G172" s="18">
        <v>4000</v>
      </c>
      <c r="H172" s="22">
        <v>4000</v>
      </c>
    </row>
    <row r="173" spans="1:8" ht="15">
      <c r="A173" s="13"/>
      <c r="B173" s="4">
        <v>32</v>
      </c>
      <c r="C173" s="5" t="s">
        <v>10</v>
      </c>
      <c r="D173" s="31">
        <f>SUM(D174)</f>
        <v>2000</v>
      </c>
      <c r="E173" s="186">
        <f t="shared" si="5"/>
        <v>2000</v>
      </c>
      <c r="F173" s="31">
        <f>SUM(F174)</f>
        <v>4000</v>
      </c>
      <c r="G173" s="18">
        <v>4000</v>
      </c>
      <c r="H173" s="22">
        <v>4000</v>
      </c>
    </row>
    <row r="174" spans="1:8" ht="15">
      <c r="A174" s="13"/>
      <c r="B174" s="4">
        <v>329</v>
      </c>
      <c r="C174" s="5" t="s">
        <v>13</v>
      </c>
      <c r="D174" s="31">
        <v>2000</v>
      </c>
      <c r="E174" s="186">
        <f t="shared" si="5"/>
        <v>2000</v>
      </c>
      <c r="F174" s="31">
        <v>4000</v>
      </c>
      <c r="G174" s="18"/>
      <c r="H174" s="22"/>
    </row>
    <row r="175" spans="1:8" ht="15">
      <c r="A175" s="66" t="s">
        <v>54</v>
      </c>
      <c r="B175" s="67" t="s">
        <v>82</v>
      </c>
      <c r="C175" s="68"/>
      <c r="D175" s="70">
        <f>SUM(D177+D181)</f>
        <v>7000</v>
      </c>
      <c r="E175" s="179">
        <f t="shared" si="5"/>
        <v>-6330.51</v>
      </c>
      <c r="F175" s="70">
        <f>SUM(F177+F181)</f>
        <v>669.49</v>
      </c>
      <c r="G175" s="70"/>
      <c r="H175" s="71"/>
    </row>
    <row r="176" spans="1:8" ht="15">
      <c r="A176" s="48"/>
      <c r="B176" s="49" t="s">
        <v>53</v>
      </c>
      <c r="C176" s="57"/>
      <c r="D176" s="59"/>
      <c r="E176" s="187">
        <f t="shared" si="5"/>
        <v>0</v>
      </c>
      <c r="F176" s="59"/>
      <c r="G176" s="52"/>
      <c r="H176" s="53"/>
    </row>
    <row r="177" spans="1:8" ht="15">
      <c r="A177" s="13"/>
      <c r="B177" s="4">
        <v>3</v>
      </c>
      <c r="C177" s="5" t="s">
        <v>6</v>
      </c>
      <c r="D177" s="31">
        <f>SUM(D178)</f>
        <v>4000</v>
      </c>
      <c r="E177" s="186">
        <f t="shared" si="5"/>
        <v>-3330.51</v>
      </c>
      <c r="F177" s="30">
        <f>SUM(F178)</f>
        <v>669.49</v>
      </c>
      <c r="G177" s="18">
        <v>7000</v>
      </c>
      <c r="H177" s="22">
        <v>7000</v>
      </c>
    </row>
    <row r="178" spans="1:8" ht="15">
      <c r="A178" s="13"/>
      <c r="B178" s="4">
        <v>32</v>
      </c>
      <c r="C178" s="5" t="s">
        <v>10</v>
      </c>
      <c r="D178" s="31">
        <f>SUM(D179:D180)</f>
        <v>4000</v>
      </c>
      <c r="E178" s="186">
        <f t="shared" si="5"/>
        <v>-3330.51</v>
      </c>
      <c r="F178" s="31">
        <f>SUM(F179:F180)</f>
        <v>669.49</v>
      </c>
      <c r="G178" s="18">
        <v>4000</v>
      </c>
      <c r="H178" s="22">
        <v>4000</v>
      </c>
    </row>
    <row r="179" spans="1:8" ht="15">
      <c r="A179" s="13"/>
      <c r="B179" s="4">
        <v>322</v>
      </c>
      <c r="C179" s="5" t="s">
        <v>79</v>
      </c>
      <c r="D179" s="31">
        <v>500</v>
      </c>
      <c r="E179" s="186">
        <f t="shared" si="5"/>
        <v>-339.45</v>
      </c>
      <c r="F179" s="31">
        <v>160.55</v>
      </c>
      <c r="G179" s="18"/>
      <c r="H179" s="22"/>
    </row>
    <row r="180" spans="1:8" ht="15">
      <c r="A180" s="13"/>
      <c r="B180" s="4">
        <v>329</v>
      </c>
      <c r="C180" s="5" t="s">
        <v>13</v>
      </c>
      <c r="D180" s="31">
        <v>3500</v>
      </c>
      <c r="E180" s="186">
        <f t="shared" si="5"/>
        <v>-2991.06</v>
      </c>
      <c r="F180" s="31">
        <v>508.94</v>
      </c>
      <c r="G180" s="18"/>
      <c r="H180" s="22"/>
    </row>
    <row r="181" spans="1:8" ht="15">
      <c r="A181" s="13"/>
      <c r="B181" s="4">
        <v>4</v>
      </c>
      <c r="C181" s="5" t="s">
        <v>36</v>
      </c>
      <c r="D181" s="31">
        <f>SUM(D182)</f>
        <v>3000</v>
      </c>
      <c r="E181" s="186">
        <f t="shared" si="5"/>
        <v>-3000</v>
      </c>
      <c r="F181" s="31">
        <f>SUM(F182)</f>
        <v>0</v>
      </c>
      <c r="G181" s="18"/>
      <c r="H181" s="22"/>
    </row>
    <row r="182" spans="1:8" ht="15">
      <c r="A182" s="13"/>
      <c r="B182" s="4">
        <v>42</v>
      </c>
      <c r="C182" s="5" t="s">
        <v>61</v>
      </c>
      <c r="D182" s="31">
        <f>SUM(D183)</f>
        <v>3000</v>
      </c>
      <c r="E182" s="186">
        <f t="shared" si="5"/>
        <v>-3000</v>
      </c>
      <c r="F182" s="31">
        <v>0</v>
      </c>
      <c r="G182" s="18">
        <v>3000</v>
      </c>
      <c r="H182" s="22">
        <v>3000</v>
      </c>
    </row>
    <row r="183" spans="1:8" ht="15">
      <c r="A183" s="13"/>
      <c r="B183" s="4">
        <v>422</v>
      </c>
      <c r="C183" s="5" t="s">
        <v>83</v>
      </c>
      <c r="D183" s="31">
        <v>3000</v>
      </c>
      <c r="E183" s="186">
        <f t="shared" si="5"/>
        <v>-3000</v>
      </c>
      <c r="F183" s="31">
        <v>0</v>
      </c>
      <c r="G183" s="18"/>
      <c r="H183" s="22"/>
    </row>
    <row r="184" spans="1:8" ht="15">
      <c r="A184" s="66" t="s">
        <v>111</v>
      </c>
      <c r="B184" s="67" t="s">
        <v>119</v>
      </c>
      <c r="C184" s="75"/>
      <c r="D184" s="76">
        <f>SUM(D186)</f>
        <v>0</v>
      </c>
      <c r="E184" s="189">
        <f t="shared" si="5"/>
        <v>511.5</v>
      </c>
      <c r="F184" s="76">
        <f>SUM(F186)</f>
        <v>511.5</v>
      </c>
      <c r="G184" s="77"/>
      <c r="H184" s="78"/>
    </row>
    <row r="185" spans="1:8" ht="15">
      <c r="A185" s="48"/>
      <c r="B185" s="49" t="s">
        <v>120</v>
      </c>
      <c r="C185" s="50"/>
      <c r="D185" s="59"/>
      <c r="E185" s="187">
        <f t="shared" si="5"/>
        <v>0</v>
      </c>
      <c r="F185" s="59"/>
      <c r="G185" s="52"/>
      <c r="H185" s="53"/>
    </row>
    <row r="186" spans="1:8" ht="15">
      <c r="A186" s="13"/>
      <c r="B186" s="4">
        <v>3</v>
      </c>
      <c r="C186" s="5" t="s">
        <v>6</v>
      </c>
      <c r="D186" s="30">
        <f>SUM(D187)</f>
        <v>0</v>
      </c>
      <c r="E186" s="180">
        <f t="shared" si="5"/>
        <v>511.5</v>
      </c>
      <c r="F186" s="30">
        <f>SUM(F187)</f>
        <v>511.5</v>
      </c>
      <c r="G186" s="18">
        <v>962.5</v>
      </c>
      <c r="H186" s="22">
        <v>962.5</v>
      </c>
    </row>
    <row r="187" spans="1:8" ht="15">
      <c r="A187" s="13"/>
      <c r="B187" s="4">
        <v>32</v>
      </c>
      <c r="C187" s="5" t="s">
        <v>10</v>
      </c>
      <c r="D187" s="31">
        <f>SUM(D188)</f>
        <v>0</v>
      </c>
      <c r="E187" s="186">
        <f t="shared" si="5"/>
        <v>511.5</v>
      </c>
      <c r="F187" s="31">
        <f>SUM(F188)</f>
        <v>511.5</v>
      </c>
      <c r="G187" s="18">
        <v>962.5</v>
      </c>
      <c r="H187" s="22">
        <v>962.5</v>
      </c>
    </row>
    <row r="188" spans="1:8" ht="15">
      <c r="A188" s="13"/>
      <c r="B188" s="4">
        <v>322</v>
      </c>
      <c r="C188" s="5" t="s">
        <v>79</v>
      </c>
      <c r="D188" s="31">
        <v>0</v>
      </c>
      <c r="E188" s="186">
        <f t="shared" si="5"/>
        <v>511.5</v>
      </c>
      <c r="F188" s="31">
        <v>511.5</v>
      </c>
      <c r="G188" s="18"/>
      <c r="H188" s="22"/>
    </row>
    <row r="189" spans="1:8" ht="15">
      <c r="A189" s="66" t="s">
        <v>57</v>
      </c>
      <c r="B189" s="67" t="s">
        <v>68</v>
      </c>
      <c r="C189" s="68" t="s">
        <v>67</v>
      </c>
      <c r="D189" s="70">
        <f>SUM(D191)</f>
        <v>5000</v>
      </c>
      <c r="E189" s="179">
        <f t="shared" si="5"/>
        <v>500</v>
      </c>
      <c r="F189" s="70">
        <f>SUM(F191)</f>
        <v>5500</v>
      </c>
      <c r="G189" s="70"/>
      <c r="H189" s="71"/>
    </row>
    <row r="190" spans="1:8" ht="15">
      <c r="A190" s="48"/>
      <c r="B190" s="49" t="s">
        <v>69</v>
      </c>
      <c r="C190" s="57"/>
      <c r="D190" s="59"/>
      <c r="E190" s="187">
        <f t="shared" si="5"/>
        <v>0</v>
      </c>
      <c r="F190" s="59"/>
      <c r="G190" s="52"/>
      <c r="H190" s="53"/>
    </row>
    <row r="191" spans="1:8" ht="15">
      <c r="A191" s="13"/>
      <c r="B191" s="4">
        <v>3</v>
      </c>
      <c r="C191" s="5" t="s">
        <v>6</v>
      </c>
      <c r="D191" s="30">
        <v>5000</v>
      </c>
      <c r="E191" s="180">
        <f t="shared" si="5"/>
        <v>500</v>
      </c>
      <c r="F191" s="30">
        <f>SUM(F192)</f>
        <v>5500</v>
      </c>
      <c r="G191" s="18">
        <v>5000</v>
      </c>
      <c r="H191" s="22">
        <v>5000</v>
      </c>
    </row>
    <row r="192" spans="1:8" ht="15">
      <c r="A192" s="13"/>
      <c r="B192" s="4">
        <v>32</v>
      </c>
      <c r="C192" s="5" t="s">
        <v>10</v>
      </c>
      <c r="D192" s="31">
        <v>5000</v>
      </c>
      <c r="E192" s="186">
        <f t="shared" si="5"/>
        <v>500</v>
      </c>
      <c r="F192" s="31">
        <f>SUM(F193)</f>
        <v>5500</v>
      </c>
      <c r="G192" s="18">
        <v>5000</v>
      </c>
      <c r="H192" s="22">
        <v>5000</v>
      </c>
    </row>
    <row r="193" spans="1:8" ht="15">
      <c r="A193" s="13"/>
      <c r="B193" s="4">
        <v>322</v>
      </c>
      <c r="C193" s="5" t="s">
        <v>16</v>
      </c>
      <c r="D193" s="31">
        <v>5000</v>
      </c>
      <c r="E193" s="186">
        <f t="shared" si="5"/>
        <v>500</v>
      </c>
      <c r="F193" s="31">
        <v>5500</v>
      </c>
      <c r="G193" s="18"/>
      <c r="H193" s="22"/>
    </row>
    <row r="194" spans="1:8" ht="15">
      <c r="A194" s="86">
        <v>2302</v>
      </c>
      <c r="B194" s="55" t="s">
        <v>94</v>
      </c>
      <c r="C194" s="84"/>
      <c r="D194" s="87">
        <f>SUM(D195+D200+D211)</f>
        <v>0</v>
      </c>
      <c r="E194" s="182">
        <f t="shared" si="5"/>
        <v>351</v>
      </c>
      <c r="F194" s="87">
        <f>SUM(F195+F200+F211)</f>
        <v>351</v>
      </c>
      <c r="G194" s="87">
        <f>SUM(G216)</f>
        <v>59117.78</v>
      </c>
      <c r="H194" s="88">
        <f>SUM(H216)</f>
        <v>5875</v>
      </c>
    </row>
    <row r="195" spans="1:8" ht="15">
      <c r="A195" s="66" t="s">
        <v>96</v>
      </c>
      <c r="B195" s="67" t="s">
        <v>78</v>
      </c>
      <c r="C195" s="68"/>
      <c r="D195" s="70">
        <f>SUM(D197)</f>
        <v>0</v>
      </c>
      <c r="E195" s="179">
        <f t="shared" si="5"/>
        <v>351</v>
      </c>
      <c r="F195" s="70">
        <f>SUM(F197)</f>
        <v>351</v>
      </c>
      <c r="G195" s="70">
        <f>SUM(G195)</f>
        <v>0</v>
      </c>
      <c r="H195" s="71"/>
    </row>
    <row r="196" spans="1:8" ht="15">
      <c r="A196" s="48"/>
      <c r="B196" s="49" t="s">
        <v>69</v>
      </c>
      <c r="C196" s="57"/>
      <c r="D196" s="59"/>
      <c r="E196" s="187">
        <f t="shared" si="5"/>
        <v>0</v>
      </c>
      <c r="F196" s="59"/>
      <c r="G196" s="52"/>
      <c r="H196" s="53"/>
    </row>
    <row r="197" spans="1:8" ht="13.5" customHeight="1">
      <c r="A197" s="13"/>
      <c r="B197" s="4">
        <v>3</v>
      </c>
      <c r="C197" s="5" t="s">
        <v>6</v>
      </c>
      <c r="D197" s="30">
        <f>SUM(D198)</f>
        <v>0</v>
      </c>
      <c r="E197" s="180">
        <f t="shared" si="5"/>
        <v>351</v>
      </c>
      <c r="F197" s="30">
        <f>SUM(F198)</f>
        <v>351</v>
      </c>
      <c r="G197" s="18"/>
      <c r="H197" s="22"/>
    </row>
    <row r="198" spans="1:8" ht="15">
      <c r="A198" s="13"/>
      <c r="B198" s="4">
        <v>32</v>
      </c>
      <c r="C198" s="5" t="s">
        <v>10</v>
      </c>
      <c r="D198" s="31">
        <f>SUM(D199)</f>
        <v>0</v>
      </c>
      <c r="E198" s="186">
        <f t="shared" si="5"/>
        <v>351</v>
      </c>
      <c r="F198" s="31">
        <f>SUM(F199)</f>
        <v>351</v>
      </c>
      <c r="G198" s="18">
        <v>0</v>
      </c>
      <c r="H198" s="22">
        <v>0</v>
      </c>
    </row>
    <row r="199" spans="1:8" ht="15">
      <c r="A199" s="13"/>
      <c r="B199" s="4">
        <v>322</v>
      </c>
      <c r="C199" s="5" t="s">
        <v>79</v>
      </c>
      <c r="D199" s="31">
        <v>0</v>
      </c>
      <c r="E199" s="186">
        <f t="shared" si="5"/>
        <v>351</v>
      </c>
      <c r="F199" s="31">
        <v>351</v>
      </c>
      <c r="G199" s="18"/>
      <c r="H199" s="22"/>
    </row>
    <row r="200" spans="1:8" ht="15">
      <c r="A200" s="66" t="s">
        <v>99</v>
      </c>
      <c r="B200" s="67" t="s">
        <v>81</v>
      </c>
      <c r="C200" s="68"/>
      <c r="D200" s="70">
        <f>SUM(D202+D206)</f>
        <v>0</v>
      </c>
      <c r="E200" s="179">
        <f t="shared" si="5"/>
        <v>0</v>
      </c>
      <c r="F200" s="70">
        <f>SUM(F202+F206)</f>
        <v>0</v>
      </c>
      <c r="G200" s="77"/>
      <c r="H200" s="78"/>
    </row>
    <row r="201" spans="1:8" ht="15">
      <c r="A201" s="48"/>
      <c r="B201" s="49" t="s">
        <v>80</v>
      </c>
      <c r="C201" s="57"/>
      <c r="D201" s="59"/>
      <c r="E201" s="187">
        <f t="shared" si="5"/>
        <v>0</v>
      </c>
      <c r="F201" s="59"/>
      <c r="G201" s="52"/>
      <c r="H201" s="53"/>
    </row>
    <row r="202" spans="1:8" ht="15">
      <c r="A202" s="13"/>
      <c r="B202" s="4">
        <v>3</v>
      </c>
      <c r="C202" s="5" t="s">
        <v>6</v>
      </c>
      <c r="D202" s="30">
        <f>SUM(D203)</f>
        <v>0</v>
      </c>
      <c r="E202" s="180">
        <f t="shared" si="5"/>
        <v>0</v>
      </c>
      <c r="F202" s="30">
        <f>SUM(F203)</f>
        <v>0</v>
      </c>
      <c r="G202" s="18"/>
      <c r="H202" s="22"/>
    </row>
    <row r="203" spans="1:8" ht="15">
      <c r="A203" s="13"/>
      <c r="B203" s="4">
        <v>32</v>
      </c>
      <c r="C203" s="5" t="s">
        <v>10</v>
      </c>
      <c r="D203" s="31">
        <f>SUM(D204:D205)</f>
        <v>0</v>
      </c>
      <c r="E203" s="186">
        <f t="shared" si="5"/>
        <v>0</v>
      </c>
      <c r="F203" s="31">
        <f>SUM(F204:F205)</f>
        <v>0</v>
      </c>
      <c r="G203" s="18">
        <v>0</v>
      </c>
      <c r="H203" s="22">
        <v>0</v>
      </c>
    </row>
    <row r="204" spans="1:8" ht="15">
      <c r="A204" s="13"/>
      <c r="B204" s="4">
        <v>322</v>
      </c>
      <c r="C204" s="5" t="s">
        <v>79</v>
      </c>
      <c r="D204" s="31">
        <v>0</v>
      </c>
      <c r="E204" s="186">
        <f t="shared" si="5"/>
        <v>0</v>
      </c>
      <c r="F204" s="31">
        <v>0</v>
      </c>
      <c r="G204" s="18"/>
      <c r="H204" s="22"/>
    </row>
    <row r="205" spans="1:8" ht="15">
      <c r="A205" s="13"/>
      <c r="B205" s="4">
        <v>329</v>
      </c>
      <c r="C205" s="5" t="s">
        <v>92</v>
      </c>
      <c r="D205" s="31">
        <v>0</v>
      </c>
      <c r="E205" s="186">
        <f t="shared" si="5"/>
        <v>0</v>
      </c>
      <c r="F205" s="31">
        <v>0</v>
      </c>
      <c r="G205" s="18"/>
      <c r="H205" s="22"/>
    </row>
    <row r="206" spans="1:8" ht="15">
      <c r="A206" s="13"/>
      <c r="B206" s="4">
        <v>4</v>
      </c>
      <c r="C206" s="5" t="s">
        <v>36</v>
      </c>
      <c r="D206" s="30">
        <f>SUM(D207+D209)</f>
        <v>0</v>
      </c>
      <c r="E206" s="180">
        <f t="shared" si="5"/>
        <v>0</v>
      </c>
      <c r="F206" s="30">
        <f>SUM(F207+F209)</f>
        <v>0</v>
      </c>
      <c r="G206" s="18"/>
      <c r="H206" s="22"/>
    </row>
    <row r="207" spans="1:8" ht="15">
      <c r="A207" s="13"/>
      <c r="B207" s="4">
        <v>41</v>
      </c>
      <c r="C207" s="5" t="s">
        <v>122</v>
      </c>
      <c r="D207" s="30">
        <f>SUM(D208)</f>
        <v>0</v>
      </c>
      <c r="E207" s="180">
        <f t="shared" si="5"/>
        <v>0</v>
      </c>
      <c r="F207" s="30">
        <f>SUM(F208)</f>
        <v>0</v>
      </c>
      <c r="G207" s="18"/>
      <c r="H207" s="22"/>
    </row>
    <row r="208" spans="1:8" ht="15">
      <c r="A208" s="13"/>
      <c r="B208" s="4">
        <v>412</v>
      </c>
      <c r="C208" s="5" t="s">
        <v>121</v>
      </c>
      <c r="D208" s="30">
        <v>0</v>
      </c>
      <c r="E208" s="180">
        <f t="shared" si="5"/>
        <v>0</v>
      </c>
      <c r="F208" s="30">
        <v>0</v>
      </c>
      <c r="G208" s="18"/>
      <c r="H208" s="22"/>
    </row>
    <row r="209" spans="1:8" ht="15">
      <c r="A209" s="13"/>
      <c r="B209" s="4">
        <v>42</v>
      </c>
      <c r="C209" s="5" t="s">
        <v>61</v>
      </c>
      <c r="D209" s="31">
        <f>SUM(D210)</f>
        <v>0</v>
      </c>
      <c r="E209" s="186">
        <f t="shared" si="5"/>
        <v>0</v>
      </c>
      <c r="F209" s="31">
        <f>SUM(F210)</f>
        <v>0</v>
      </c>
      <c r="G209" s="18"/>
      <c r="H209" s="22"/>
    </row>
    <row r="210" spans="1:8" ht="15">
      <c r="A210" s="13"/>
      <c r="B210" s="4">
        <v>422</v>
      </c>
      <c r="C210" s="5" t="s">
        <v>83</v>
      </c>
      <c r="D210" s="31">
        <v>0</v>
      </c>
      <c r="E210" s="186">
        <f t="shared" si="5"/>
        <v>0</v>
      </c>
      <c r="F210" s="31">
        <v>0</v>
      </c>
      <c r="G210" s="18"/>
      <c r="H210" s="22"/>
    </row>
    <row r="211" spans="1:8" ht="15">
      <c r="A211" s="66" t="s">
        <v>123</v>
      </c>
      <c r="B211" s="67" t="s">
        <v>124</v>
      </c>
      <c r="C211" s="100"/>
      <c r="D211" s="76">
        <f>SUM(D213)</f>
        <v>0</v>
      </c>
      <c r="E211" s="189">
        <f t="shared" si="5"/>
        <v>0</v>
      </c>
      <c r="F211" s="76">
        <f>SUM(F213)</f>
        <v>0</v>
      </c>
      <c r="G211" s="76"/>
      <c r="H211" s="101"/>
    </row>
    <row r="212" spans="1:8" ht="15">
      <c r="A212" s="48"/>
      <c r="B212" s="49" t="s">
        <v>53</v>
      </c>
      <c r="C212" s="57"/>
      <c r="D212" s="59"/>
      <c r="E212" s="187">
        <f t="shared" si="5"/>
        <v>0</v>
      </c>
      <c r="F212" s="59"/>
      <c r="G212" s="52"/>
      <c r="H212" s="53"/>
    </row>
    <row r="213" spans="1:8" ht="15">
      <c r="A213" s="102"/>
      <c r="B213" s="103">
        <v>3</v>
      </c>
      <c r="C213" s="106" t="s">
        <v>6</v>
      </c>
      <c r="D213" s="104">
        <v>0</v>
      </c>
      <c r="E213" s="190">
        <f t="shared" si="5"/>
        <v>0</v>
      </c>
      <c r="F213" s="104">
        <v>0</v>
      </c>
      <c r="G213" s="104"/>
      <c r="H213" s="105"/>
    </row>
    <row r="214" spans="1:8" ht="15">
      <c r="A214" s="13"/>
      <c r="B214" s="4">
        <v>32</v>
      </c>
      <c r="C214" s="5" t="s">
        <v>10</v>
      </c>
      <c r="D214" s="31">
        <f>SUM(D215)</f>
        <v>0</v>
      </c>
      <c r="E214" s="186">
        <f t="shared" si="5"/>
        <v>0</v>
      </c>
      <c r="F214" s="31">
        <f>SUM(F215)</f>
        <v>0</v>
      </c>
      <c r="G214" s="18"/>
      <c r="H214" s="22"/>
    </row>
    <row r="215" spans="1:8" ht="15">
      <c r="A215" s="13"/>
      <c r="B215" s="4">
        <v>322</v>
      </c>
      <c r="C215" s="5" t="s">
        <v>79</v>
      </c>
      <c r="D215" s="31">
        <v>0</v>
      </c>
      <c r="E215" s="186">
        <f t="shared" si="5"/>
        <v>0</v>
      </c>
      <c r="F215" s="31">
        <v>0</v>
      </c>
      <c r="G215" s="18"/>
      <c r="H215" s="22"/>
    </row>
    <row r="216" spans="1:8" ht="15">
      <c r="A216" s="66" t="s">
        <v>212</v>
      </c>
      <c r="B216" s="67" t="s">
        <v>213</v>
      </c>
      <c r="C216" s="68"/>
      <c r="D216" s="76">
        <v>0</v>
      </c>
      <c r="E216" s="189">
        <f t="shared" si="5"/>
        <v>0</v>
      </c>
      <c r="F216" s="76"/>
      <c r="G216" s="77">
        <f>SUM(G218)</f>
        <v>59117.78</v>
      </c>
      <c r="H216" s="78">
        <f>SUM(H218)</f>
        <v>5875</v>
      </c>
    </row>
    <row r="217" spans="1:8" ht="15">
      <c r="A217" s="48"/>
      <c r="B217" s="49" t="s">
        <v>214</v>
      </c>
      <c r="C217" s="50"/>
      <c r="D217" s="59"/>
      <c r="E217" s="187"/>
      <c r="F217" s="59"/>
      <c r="G217" s="52"/>
      <c r="H217" s="53"/>
    </row>
    <row r="218" spans="1:8" ht="15">
      <c r="A218" s="13"/>
      <c r="B218" s="4">
        <v>4</v>
      </c>
      <c r="C218" s="5" t="s">
        <v>36</v>
      </c>
      <c r="D218" s="31">
        <v>0</v>
      </c>
      <c r="E218" s="186">
        <f aca="true" t="shared" si="6" ref="E218:E232">F218-D218</f>
        <v>0</v>
      </c>
      <c r="F218" s="31">
        <v>0</v>
      </c>
      <c r="G218" s="18">
        <v>59117.78</v>
      </c>
      <c r="H218" s="22">
        <v>5875</v>
      </c>
    </row>
    <row r="219" spans="1:8" ht="15">
      <c r="A219" s="13"/>
      <c r="B219" s="4">
        <v>42</v>
      </c>
      <c r="C219" s="5" t="s">
        <v>37</v>
      </c>
      <c r="D219" s="31">
        <v>0</v>
      </c>
      <c r="E219" s="186">
        <f t="shared" si="6"/>
        <v>0</v>
      </c>
      <c r="F219" s="31">
        <v>0</v>
      </c>
      <c r="G219" s="18">
        <v>59117.78</v>
      </c>
      <c r="H219" s="22">
        <v>5875</v>
      </c>
    </row>
    <row r="220" spans="1:8" s="142" customFormat="1" ht="15">
      <c r="A220" s="86">
        <v>2401</v>
      </c>
      <c r="B220" s="55" t="s">
        <v>93</v>
      </c>
      <c r="C220" s="154"/>
      <c r="D220" s="155">
        <f>SUM(D221+D226)</f>
        <v>8900</v>
      </c>
      <c r="E220" s="191">
        <f t="shared" si="6"/>
        <v>60400.600000000006</v>
      </c>
      <c r="F220" s="155">
        <f>SUM(F221+F226)</f>
        <v>69300.6</v>
      </c>
      <c r="G220" s="155">
        <f>SUM(G229)</f>
        <v>10900</v>
      </c>
      <c r="H220" s="156">
        <f>SUM(H229)</f>
        <v>10900</v>
      </c>
    </row>
    <row r="221" spans="1:8" ht="15">
      <c r="A221" s="73" t="s">
        <v>125</v>
      </c>
      <c r="B221" s="74" t="s">
        <v>126</v>
      </c>
      <c r="C221" s="75"/>
      <c r="D221" s="76">
        <f>SUM(D223)</f>
        <v>0</v>
      </c>
      <c r="E221" s="189">
        <f t="shared" si="6"/>
        <v>60665.6</v>
      </c>
      <c r="F221" s="76">
        <f>SUM(F223)</f>
        <v>60665.6</v>
      </c>
      <c r="G221" s="77"/>
      <c r="H221" s="78"/>
    </row>
    <row r="222" spans="1:8" ht="15">
      <c r="A222" s="48"/>
      <c r="B222" s="49" t="s">
        <v>66</v>
      </c>
      <c r="C222" s="57"/>
      <c r="D222" s="59"/>
      <c r="E222" s="187">
        <f t="shared" si="6"/>
        <v>0</v>
      </c>
      <c r="F222" s="59"/>
      <c r="G222" s="52"/>
      <c r="H222" s="53"/>
    </row>
    <row r="223" spans="1:8" ht="15">
      <c r="A223" s="13"/>
      <c r="B223" s="4">
        <v>3</v>
      </c>
      <c r="C223" s="5" t="s">
        <v>85</v>
      </c>
      <c r="D223" s="30">
        <f>SUM(D224)</f>
        <v>0</v>
      </c>
      <c r="E223" s="180">
        <f t="shared" si="6"/>
        <v>60665.6</v>
      </c>
      <c r="F223" s="30">
        <f>SUM(F224)</f>
        <v>60665.6</v>
      </c>
      <c r="G223" s="18"/>
      <c r="H223" s="22"/>
    </row>
    <row r="224" spans="1:8" ht="15">
      <c r="A224" s="13"/>
      <c r="B224" s="4">
        <v>32</v>
      </c>
      <c r="C224" s="5" t="s">
        <v>10</v>
      </c>
      <c r="D224" s="18">
        <f>SUM(D225)</f>
        <v>0</v>
      </c>
      <c r="E224" s="178">
        <f t="shared" si="6"/>
        <v>60665.6</v>
      </c>
      <c r="F224" s="18">
        <f>SUM(F225)</f>
        <v>60665.6</v>
      </c>
      <c r="G224" s="18"/>
      <c r="H224" s="22"/>
    </row>
    <row r="225" spans="1:8" ht="15">
      <c r="A225" s="13"/>
      <c r="B225" s="4">
        <v>323</v>
      </c>
      <c r="C225" s="5" t="s">
        <v>86</v>
      </c>
      <c r="D225" s="18">
        <v>0</v>
      </c>
      <c r="E225" s="178">
        <f t="shared" si="6"/>
        <v>60665.6</v>
      </c>
      <c r="F225" s="18">
        <v>60665.6</v>
      </c>
      <c r="G225" s="18"/>
      <c r="H225" s="22"/>
    </row>
    <row r="226" spans="1:8" ht="15">
      <c r="A226" s="73" t="s">
        <v>100</v>
      </c>
      <c r="B226" s="74" t="s">
        <v>101</v>
      </c>
      <c r="C226" s="75"/>
      <c r="D226" s="77">
        <f>SUM(D228)</f>
        <v>8900</v>
      </c>
      <c r="E226" s="192">
        <f t="shared" si="6"/>
        <v>-265</v>
      </c>
      <c r="F226" s="77">
        <f>SUM(F228)</f>
        <v>8635</v>
      </c>
      <c r="G226" s="77"/>
      <c r="H226" s="78"/>
    </row>
    <row r="227" spans="1:8" ht="15">
      <c r="A227" s="48"/>
      <c r="B227" s="49" t="s">
        <v>45</v>
      </c>
      <c r="C227" s="57"/>
      <c r="D227" s="52"/>
      <c r="E227" s="181">
        <f t="shared" si="6"/>
        <v>0</v>
      </c>
      <c r="F227" s="52"/>
      <c r="G227" s="52"/>
      <c r="H227" s="53"/>
    </row>
    <row r="228" spans="1:8" ht="15">
      <c r="A228" s="13"/>
      <c r="B228" s="4">
        <v>3</v>
      </c>
      <c r="C228" s="5" t="s">
        <v>6</v>
      </c>
      <c r="D228" s="30">
        <f>SUM(D229)</f>
        <v>8900</v>
      </c>
      <c r="E228" s="180">
        <f t="shared" si="6"/>
        <v>-265</v>
      </c>
      <c r="F228" s="30">
        <f>SUM(F229)</f>
        <v>8635</v>
      </c>
      <c r="G228" s="18">
        <v>10900</v>
      </c>
      <c r="H228" s="22">
        <v>10900</v>
      </c>
    </row>
    <row r="229" spans="1:8" ht="15">
      <c r="A229" s="13"/>
      <c r="B229" s="4">
        <v>32</v>
      </c>
      <c r="C229" s="5" t="s">
        <v>10</v>
      </c>
      <c r="D229" s="31">
        <f>SUM(D230:D232)</f>
        <v>8900</v>
      </c>
      <c r="E229" s="186">
        <f t="shared" si="6"/>
        <v>-265</v>
      </c>
      <c r="F229" s="31">
        <f>SUM(F230:F232)</f>
        <v>8635</v>
      </c>
      <c r="G229" s="18">
        <v>10900</v>
      </c>
      <c r="H229" s="22">
        <v>10900</v>
      </c>
    </row>
    <row r="230" spans="1:8" ht="15">
      <c r="A230" s="13"/>
      <c r="B230" s="4">
        <v>322</v>
      </c>
      <c r="C230" s="5" t="s">
        <v>79</v>
      </c>
      <c r="D230" s="31">
        <v>2900</v>
      </c>
      <c r="E230" s="186">
        <f t="shared" si="6"/>
        <v>2150</v>
      </c>
      <c r="F230" s="31">
        <v>5050</v>
      </c>
      <c r="G230" s="18"/>
      <c r="H230" s="22"/>
    </row>
    <row r="231" spans="1:8" ht="15">
      <c r="A231" s="13"/>
      <c r="B231" s="4">
        <v>323</v>
      </c>
      <c r="C231" s="5" t="s">
        <v>84</v>
      </c>
      <c r="D231" s="31">
        <v>6000</v>
      </c>
      <c r="E231" s="186">
        <f t="shared" si="6"/>
        <v>-2415</v>
      </c>
      <c r="F231" s="31">
        <v>3585</v>
      </c>
      <c r="G231" s="18"/>
      <c r="H231" s="22"/>
    </row>
    <row r="232" spans="1:8" ht="15">
      <c r="A232" s="13"/>
      <c r="B232" s="4">
        <v>329</v>
      </c>
      <c r="C232" s="5" t="s">
        <v>13</v>
      </c>
      <c r="D232" s="31">
        <v>0</v>
      </c>
      <c r="E232" s="186">
        <f t="shared" si="6"/>
        <v>0</v>
      </c>
      <c r="F232" s="31">
        <v>0</v>
      </c>
      <c r="G232" s="18"/>
      <c r="H232" s="22"/>
    </row>
    <row r="233" spans="1:8" ht="15">
      <c r="A233" s="86">
        <v>2403</v>
      </c>
      <c r="B233" s="55" t="s">
        <v>103</v>
      </c>
      <c r="C233" s="84"/>
      <c r="D233" s="87"/>
      <c r="E233" s="182"/>
      <c r="F233" s="87"/>
      <c r="G233" s="87"/>
      <c r="H233" s="88"/>
    </row>
    <row r="234" spans="1:8" ht="15">
      <c r="A234" s="73" t="s">
        <v>102</v>
      </c>
      <c r="B234" s="74" t="s">
        <v>89</v>
      </c>
      <c r="C234" s="75"/>
      <c r="D234" s="76"/>
      <c r="E234" s="189"/>
      <c r="F234" s="76"/>
      <c r="G234" s="77"/>
      <c r="H234" s="78"/>
    </row>
    <row r="235" spans="1:8" ht="15">
      <c r="A235" s="48"/>
      <c r="B235" s="49" t="s">
        <v>53</v>
      </c>
      <c r="C235" s="57"/>
      <c r="D235" s="59"/>
      <c r="E235" s="187"/>
      <c r="F235" s="59"/>
      <c r="G235" s="52"/>
      <c r="H235" s="53"/>
    </row>
    <row r="236" spans="1:8" ht="15">
      <c r="A236" s="13"/>
      <c r="B236" s="4">
        <v>4</v>
      </c>
      <c r="C236" s="5" t="s">
        <v>36</v>
      </c>
      <c r="D236" s="30">
        <v>0</v>
      </c>
      <c r="E236" s="180">
        <f aca="true" t="shared" si="7" ref="E236:E264">F236-D236</f>
        <v>0</v>
      </c>
      <c r="F236" s="30">
        <v>0</v>
      </c>
      <c r="G236" s="18"/>
      <c r="H236" s="22"/>
    </row>
    <row r="237" spans="1:8" ht="15">
      <c r="A237" s="13"/>
      <c r="B237" s="4">
        <v>45</v>
      </c>
      <c r="C237" s="5" t="s">
        <v>87</v>
      </c>
      <c r="D237" s="31">
        <v>0</v>
      </c>
      <c r="E237" s="186">
        <f t="shared" si="7"/>
        <v>0</v>
      </c>
      <c r="F237" s="31">
        <v>0</v>
      </c>
      <c r="G237" s="18">
        <v>0</v>
      </c>
      <c r="H237" s="22">
        <v>0</v>
      </c>
    </row>
    <row r="238" spans="1:8" ht="15">
      <c r="A238" s="13"/>
      <c r="B238" s="4">
        <v>451</v>
      </c>
      <c r="C238" s="5" t="s">
        <v>88</v>
      </c>
      <c r="D238" s="31">
        <v>0</v>
      </c>
      <c r="E238" s="186">
        <f t="shared" si="7"/>
        <v>0</v>
      </c>
      <c r="F238" s="31">
        <v>0</v>
      </c>
      <c r="G238" s="18"/>
      <c r="H238" s="22"/>
    </row>
    <row r="239" spans="1:8" ht="15">
      <c r="A239" s="86">
        <v>2405</v>
      </c>
      <c r="B239" s="55" t="s">
        <v>104</v>
      </c>
      <c r="C239" s="84"/>
      <c r="D239" s="87">
        <f>SUM(D240+D264)</f>
        <v>23000</v>
      </c>
      <c r="E239" s="182">
        <f t="shared" si="7"/>
        <v>26268.43</v>
      </c>
      <c r="F239" s="87">
        <f>SUM(F240+F264+F277)</f>
        <v>49268.43</v>
      </c>
      <c r="G239" s="87">
        <f>SUM(G240+G264)</f>
        <v>20000</v>
      </c>
      <c r="H239" s="88">
        <f>SUM(H240+H264)</f>
        <v>20000</v>
      </c>
    </row>
    <row r="240" spans="1:8" ht="15">
      <c r="A240" s="73" t="s">
        <v>105</v>
      </c>
      <c r="B240" s="74" t="s">
        <v>90</v>
      </c>
      <c r="C240" s="75"/>
      <c r="D240" s="76">
        <f>SUM(D255+D261)</f>
        <v>11000</v>
      </c>
      <c r="E240" s="189">
        <f t="shared" si="7"/>
        <v>6948.43</v>
      </c>
      <c r="F240" s="76">
        <f>SUM(F242+F255+F261)</f>
        <v>17948.43</v>
      </c>
      <c r="G240" s="77">
        <f>SUM(G256+G262)</f>
        <v>8000</v>
      </c>
      <c r="H240" s="78">
        <f>SUM(H256+H262)</f>
        <v>8000</v>
      </c>
    </row>
    <row r="241" spans="1:8" ht="15">
      <c r="A241" s="48"/>
      <c r="B241" s="49" t="s">
        <v>77</v>
      </c>
      <c r="C241" s="57"/>
      <c r="D241" s="60"/>
      <c r="E241" s="185">
        <f t="shared" si="7"/>
        <v>0</v>
      </c>
      <c r="F241" s="60"/>
      <c r="G241" s="52"/>
      <c r="H241" s="53"/>
    </row>
    <row r="242" spans="1:8" ht="15">
      <c r="A242" s="13"/>
      <c r="B242" s="4">
        <v>4</v>
      </c>
      <c r="C242" s="5" t="s">
        <v>36</v>
      </c>
      <c r="D242" s="30">
        <v>0</v>
      </c>
      <c r="E242" s="180">
        <f t="shared" si="7"/>
        <v>11798.75</v>
      </c>
      <c r="F242" s="30">
        <f>SUM(F243)</f>
        <v>11798.75</v>
      </c>
      <c r="G242" s="18"/>
      <c r="H242" s="22"/>
    </row>
    <row r="243" spans="1:8" ht="15">
      <c r="A243" s="13"/>
      <c r="B243" s="4">
        <v>42</v>
      </c>
      <c r="C243" s="5" t="s">
        <v>37</v>
      </c>
      <c r="D243" s="31">
        <v>0</v>
      </c>
      <c r="E243" s="186">
        <f t="shared" si="7"/>
        <v>11798.75</v>
      </c>
      <c r="F243" s="31">
        <f>SUM(F244)</f>
        <v>11798.75</v>
      </c>
      <c r="G243" s="18">
        <v>0</v>
      </c>
      <c r="H243" s="22">
        <v>0</v>
      </c>
    </row>
    <row r="244" spans="1:8" ht="15">
      <c r="A244" s="13"/>
      <c r="B244" s="4">
        <v>422</v>
      </c>
      <c r="C244" s="5" t="s">
        <v>38</v>
      </c>
      <c r="D244" s="31">
        <v>0</v>
      </c>
      <c r="E244" s="186">
        <f t="shared" si="7"/>
        <v>11798.75</v>
      </c>
      <c r="F244" s="31">
        <v>11798.75</v>
      </c>
      <c r="G244" s="18"/>
      <c r="H244" s="22"/>
    </row>
    <row r="245" spans="1:8" ht="15">
      <c r="A245" s="48"/>
      <c r="B245" s="49" t="s">
        <v>45</v>
      </c>
      <c r="C245" s="57"/>
      <c r="D245" s="59"/>
      <c r="E245" s="187">
        <f t="shared" si="7"/>
        <v>0</v>
      </c>
      <c r="F245" s="59"/>
      <c r="G245" s="52"/>
      <c r="H245" s="53"/>
    </row>
    <row r="246" ht="15" hidden="1">
      <c r="E246" s="164">
        <f t="shared" si="7"/>
        <v>0</v>
      </c>
    </row>
    <row r="247" ht="15" hidden="1">
      <c r="E247" s="164">
        <f t="shared" si="7"/>
        <v>0</v>
      </c>
    </row>
    <row r="248" ht="15" hidden="1">
      <c r="E248" s="164">
        <f t="shared" si="7"/>
        <v>0</v>
      </c>
    </row>
    <row r="249" ht="15" hidden="1">
      <c r="E249" s="164">
        <f t="shared" si="7"/>
        <v>0</v>
      </c>
    </row>
    <row r="250" ht="15" hidden="1">
      <c r="E250" s="164">
        <f t="shared" si="7"/>
        <v>0</v>
      </c>
    </row>
    <row r="251" ht="15" hidden="1">
      <c r="E251" s="164">
        <f t="shared" si="7"/>
        <v>0</v>
      </c>
    </row>
    <row r="252" ht="15" hidden="1">
      <c r="E252" s="164">
        <f t="shared" si="7"/>
        <v>0</v>
      </c>
    </row>
    <row r="253" ht="15" hidden="1">
      <c r="E253" s="164">
        <f t="shared" si="7"/>
        <v>0</v>
      </c>
    </row>
    <row r="254" ht="15" hidden="1">
      <c r="E254" s="164">
        <f t="shared" si="7"/>
        <v>0</v>
      </c>
    </row>
    <row r="255" spans="1:8" ht="15">
      <c r="A255" s="13"/>
      <c r="B255" s="4">
        <v>4</v>
      </c>
      <c r="C255" s="5" t="s">
        <v>36</v>
      </c>
      <c r="D255" s="30">
        <v>8000</v>
      </c>
      <c r="E255" s="180">
        <f t="shared" si="7"/>
        <v>-4850.32</v>
      </c>
      <c r="F255" s="30">
        <f>SUM(F256)</f>
        <v>3149.68</v>
      </c>
      <c r="G255" s="18">
        <v>6000</v>
      </c>
      <c r="H255" s="22">
        <v>6000</v>
      </c>
    </row>
    <row r="256" spans="1:8" ht="15">
      <c r="A256" s="13"/>
      <c r="B256" s="4">
        <v>42</v>
      </c>
      <c r="C256" s="5" t="s">
        <v>37</v>
      </c>
      <c r="D256" s="18">
        <v>8000</v>
      </c>
      <c r="E256" s="178">
        <f t="shared" si="7"/>
        <v>-4850.32</v>
      </c>
      <c r="F256" s="18">
        <v>3149.68</v>
      </c>
      <c r="G256" s="18">
        <v>6000</v>
      </c>
      <c r="H256" s="22">
        <v>6000</v>
      </c>
    </row>
    <row r="257" spans="1:8" ht="15">
      <c r="A257" s="13"/>
      <c r="B257" s="4">
        <v>422</v>
      </c>
      <c r="C257" s="5" t="s">
        <v>38</v>
      </c>
      <c r="D257" s="18">
        <v>8000</v>
      </c>
      <c r="E257" s="178">
        <f t="shared" si="7"/>
        <v>-4850.32</v>
      </c>
      <c r="F257" s="18">
        <v>3149.68</v>
      </c>
      <c r="G257" s="18"/>
      <c r="H257" s="22"/>
    </row>
    <row r="258" spans="1:8" ht="15" hidden="1">
      <c r="A258" s="13"/>
      <c r="B258" s="4"/>
      <c r="C258" s="5"/>
      <c r="D258" s="18"/>
      <c r="E258" s="178">
        <f t="shared" si="7"/>
        <v>0</v>
      </c>
      <c r="F258" s="18"/>
      <c r="G258" s="18"/>
      <c r="H258" s="22"/>
    </row>
    <row r="259" spans="1:8" ht="15" hidden="1">
      <c r="A259" s="13"/>
      <c r="B259" s="4"/>
      <c r="C259" s="5"/>
      <c r="D259" s="18"/>
      <c r="E259" s="178">
        <f t="shared" si="7"/>
        <v>0</v>
      </c>
      <c r="F259" s="18"/>
      <c r="G259" s="18"/>
      <c r="H259" s="22"/>
    </row>
    <row r="260" spans="1:8" ht="15">
      <c r="A260" s="48"/>
      <c r="B260" s="49" t="s">
        <v>46</v>
      </c>
      <c r="C260" s="57"/>
      <c r="D260" s="52"/>
      <c r="E260" s="181"/>
      <c r="F260" s="52"/>
      <c r="G260" s="52"/>
      <c r="H260" s="53"/>
    </row>
    <row r="261" spans="1:8" ht="15">
      <c r="A261" s="13"/>
      <c r="B261" s="4">
        <v>4</v>
      </c>
      <c r="C261" s="5" t="s">
        <v>36</v>
      </c>
      <c r="D261" s="30">
        <v>3000</v>
      </c>
      <c r="E261" s="180">
        <f t="shared" si="7"/>
        <v>0</v>
      </c>
      <c r="F261" s="30">
        <v>3000</v>
      </c>
      <c r="G261" s="18">
        <v>2000</v>
      </c>
      <c r="H261" s="22">
        <v>2000</v>
      </c>
    </row>
    <row r="262" spans="1:8" ht="15">
      <c r="A262" s="13"/>
      <c r="B262" s="4">
        <v>42</v>
      </c>
      <c r="C262" s="5" t="s">
        <v>37</v>
      </c>
      <c r="D262" s="18">
        <v>3000</v>
      </c>
      <c r="E262" s="178">
        <f t="shared" si="7"/>
        <v>0</v>
      </c>
      <c r="F262" s="18">
        <v>3000</v>
      </c>
      <c r="G262" s="18">
        <v>2000</v>
      </c>
      <c r="H262" s="22">
        <v>2000</v>
      </c>
    </row>
    <row r="263" spans="1:8" ht="15">
      <c r="A263" s="13"/>
      <c r="B263" s="4">
        <v>422</v>
      </c>
      <c r="C263" s="5" t="s">
        <v>38</v>
      </c>
      <c r="D263" s="18">
        <v>3000</v>
      </c>
      <c r="E263" s="178">
        <f t="shared" si="7"/>
        <v>0</v>
      </c>
      <c r="F263" s="18">
        <v>3000</v>
      </c>
      <c r="G263" s="18"/>
      <c r="H263" s="22"/>
    </row>
    <row r="264" spans="1:8" ht="15">
      <c r="A264" s="79" t="s">
        <v>39</v>
      </c>
      <c r="B264" s="80" t="s">
        <v>200</v>
      </c>
      <c r="C264" s="81"/>
      <c r="D264" s="82">
        <f>SUM(D266+D270+D274)</f>
        <v>12000</v>
      </c>
      <c r="E264" s="193">
        <f t="shared" si="7"/>
        <v>4320</v>
      </c>
      <c r="F264" s="82">
        <f>SUM(F266+F270+F274)</f>
        <v>16320</v>
      </c>
      <c r="G264" s="82">
        <f>SUM(G271)</f>
        <v>12000</v>
      </c>
      <c r="H264" s="83">
        <f>SUM(H271)</f>
        <v>12000</v>
      </c>
    </row>
    <row r="265" spans="1:8" s="142" customFormat="1" ht="15">
      <c r="A265" s="138"/>
      <c r="B265" s="62" t="s">
        <v>53</v>
      </c>
      <c r="C265" s="139"/>
      <c r="D265" s="140"/>
      <c r="E265" s="194"/>
      <c r="F265" s="140"/>
      <c r="G265" s="140"/>
      <c r="H265" s="141"/>
    </row>
    <row r="266" spans="1:8" ht="15">
      <c r="A266" s="33"/>
      <c r="B266" s="143">
        <v>4</v>
      </c>
      <c r="C266" s="35" t="s">
        <v>64</v>
      </c>
      <c r="D266" s="36">
        <v>0</v>
      </c>
      <c r="E266" s="195">
        <f aca="true" t="shared" si="8" ref="E266:E291">F266-D266</f>
        <v>2000</v>
      </c>
      <c r="F266" s="38">
        <f>SUM(F267)</f>
        <v>2000</v>
      </c>
      <c r="G266" s="36"/>
      <c r="H266" s="37"/>
    </row>
    <row r="267" spans="1:8" ht="15">
      <c r="A267" s="33"/>
      <c r="B267" s="34">
        <v>42</v>
      </c>
      <c r="C267" s="35" t="s">
        <v>65</v>
      </c>
      <c r="D267" s="36">
        <v>0</v>
      </c>
      <c r="E267" s="195">
        <f t="shared" si="8"/>
        <v>2000</v>
      </c>
      <c r="F267" s="36">
        <f>SUM(F268)</f>
        <v>2000</v>
      </c>
      <c r="G267" s="36"/>
      <c r="H267" s="37"/>
    </row>
    <row r="268" spans="1:8" ht="15">
      <c r="A268" s="33"/>
      <c r="B268" s="4">
        <v>424</v>
      </c>
      <c r="C268" s="5" t="s">
        <v>40</v>
      </c>
      <c r="D268" s="36">
        <v>0</v>
      </c>
      <c r="E268" s="195">
        <f t="shared" si="8"/>
        <v>2000</v>
      </c>
      <c r="F268" s="36">
        <v>2000</v>
      </c>
      <c r="G268" s="36"/>
      <c r="H268" s="37"/>
    </row>
    <row r="269" spans="1:8" ht="15">
      <c r="A269" s="61"/>
      <c r="B269" s="62" t="s">
        <v>80</v>
      </c>
      <c r="C269" s="63"/>
      <c r="D269" s="64"/>
      <c r="E269" s="196"/>
      <c r="F269" s="64"/>
      <c r="G269" s="64"/>
      <c r="H269" s="65"/>
    </row>
    <row r="270" spans="1:8" ht="15">
      <c r="A270" s="33"/>
      <c r="B270" s="34">
        <v>4</v>
      </c>
      <c r="C270" s="35" t="s">
        <v>64</v>
      </c>
      <c r="D270" s="38">
        <f>SUM(D271)</f>
        <v>12000</v>
      </c>
      <c r="E270" s="197">
        <f t="shared" si="8"/>
        <v>0</v>
      </c>
      <c r="F270" s="38">
        <f>SUM(F271)</f>
        <v>12000</v>
      </c>
      <c r="G270" s="36">
        <v>12000</v>
      </c>
      <c r="H270" s="37">
        <v>12000</v>
      </c>
    </row>
    <row r="271" spans="1:8" ht="15">
      <c r="A271" s="33"/>
      <c r="B271" s="34">
        <v>42</v>
      </c>
      <c r="C271" s="35" t="s">
        <v>65</v>
      </c>
      <c r="D271" s="36">
        <f>SUM(D272)</f>
        <v>12000</v>
      </c>
      <c r="E271" s="195">
        <f t="shared" si="8"/>
        <v>0</v>
      </c>
      <c r="F271" s="36">
        <f>SUM(F272)</f>
        <v>12000</v>
      </c>
      <c r="G271" s="36">
        <v>12000</v>
      </c>
      <c r="H271" s="37">
        <v>12000</v>
      </c>
    </row>
    <row r="272" spans="1:8" ht="15">
      <c r="A272" s="5"/>
      <c r="B272" s="4">
        <v>424</v>
      </c>
      <c r="C272" s="5" t="s">
        <v>40</v>
      </c>
      <c r="D272" s="18">
        <v>12000</v>
      </c>
      <c r="E272" s="178">
        <f t="shared" si="8"/>
        <v>0</v>
      </c>
      <c r="F272" s="18">
        <v>12000</v>
      </c>
      <c r="G272" s="18"/>
      <c r="H272" s="18"/>
    </row>
    <row r="273" spans="1:8" ht="15">
      <c r="A273" s="48"/>
      <c r="B273" s="49" t="s">
        <v>45</v>
      </c>
      <c r="C273" s="57"/>
      <c r="D273" s="59"/>
      <c r="E273" s="187"/>
      <c r="F273" s="59"/>
      <c r="G273" s="52"/>
      <c r="H273" s="53"/>
    </row>
    <row r="274" spans="1:8" s="148" customFormat="1" ht="15">
      <c r="A274" s="144"/>
      <c r="B274" s="34">
        <v>4</v>
      </c>
      <c r="C274" s="35" t="s">
        <v>64</v>
      </c>
      <c r="D274" s="145">
        <v>0</v>
      </c>
      <c r="E274" s="198">
        <f t="shared" si="8"/>
        <v>2320</v>
      </c>
      <c r="F274" s="149">
        <f>SUM(F275)</f>
        <v>2320</v>
      </c>
      <c r="G274" s="146"/>
      <c r="H274" s="147"/>
    </row>
    <row r="275" spans="1:8" s="148" customFormat="1" ht="15">
      <c r="A275" s="144"/>
      <c r="B275" s="34">
        <v>42</v>
      </c>
      <c r="C275" s="35" t="s">
        <v>65</v>
      </c>
      <c r="D275" s="145">
        <v>0</v>
      </c>
      <c r="E275" s="198">
        <f t="shared" si="8"/>
        <v>2320</v>
      </c>
      <c r="F275" s="145">
        <f>SUM(F276)</f>
        <v>2320</v>
      </c>
      <c r="G275" s="146"/>
      <c r="H275" s="147"/>
    </row>
    <row r="276" spans="1:8" ht="15">
      <c r="A276" s="33"/>
      <c r="B276" s="4">
        <v>424</v>
      </c>
      <c r="C276" s="5" t="s">
        <v>40</v>
      </c>
      <c r="D276" s="36">
        <v>0</v>
      </c>
      <c r="E276" s="195">
        <f t="shared" si="8"/>
        <v>2320</v>
      </c>
      <c r="F276" s="36">
        <v>2320</v>
      </c>
      <c r="G276" s="36"/>
      <c r="H276" s="37"/>
    </row>
    <row r="277" spans="1:8" s="148" customFormat="1" ht="15">
      <c r="A277" s="79" t="s">
        <v>201</v>
      </c>
      <c r="B277" s="80" t="s">
        <v>202</v>
      </c>
      <c r="C277" s="81"/>
      <c r="D277" s="82">
        <f>SUM(D279)</f>
        <v>0</v>
      </c>
      <c r="E277" s="193">
        <f t="shared" si="8"/>
        <v>15000</v>
      </c>
      <c r="F277" s="82">
        <f>SUM(F279)</f>
        <v>15000</v>
      </c>
      <c r="G277" s="82"/>
      <c r="H277" s="83"/>
    </row>
    <row r="278" spans="1:8" ht="15">
      <c r="A278" s="61"/>
      <c r="B278" s="62" t="s">
        <v>56</v>
      </c>
      <c r="C278" s="63"/>
      <c r="D278" s="64"/>
      <c r="E278" s="196"/>
      <c r="F278" s="64"/>
      <c r="G278" s="64"/>
      <c r="H278" s="65"/>
    </row>
    <row r="279" spans="1:8" ht="15">
      <c r="A279" s="33"/>
      <c r="B279" s="34">
        <v>4</v>
      </c>
      <c r="C279" s="35" t="s">
        <v>64</v>
      </c>
      <c r="D279" s="38">
        <v>0</v>
      </c>
      <c r="E279" s="197">
        <f t="shared" si="8"/>
        <v>15000</v>
      </c>
      <c r="F279" s="38">
        <f>SUM(F280)</f>
        <v>15000</v>
      </c>
      <c r="G279" s="36"/>
      <c r="H279" s="37"/>
    </row>
    <row r="280" spans="1:8" ht="15">
      <c r="A280" s="33"/>
      <c r="B280" s="34">
        <v>42</v>
      </c>
      <c r="C280" s="35" t="s">
        <v>65</v>
      </c>
      <c r="D280" s="36">
        <v>0</v>
      </c>
      <c r="E280" s="195">
        <f t="shared" si="8"/>
        <v>15000</v>
      </c>
      <c r="F280" s="36">
        <f>SUM(F281)</f>
        <v>15000</v>
      </c>
      <c r="G280" s="36"/>
      <c r="H280" s="37"/>
    </row>
    <row r="281" spans="1:8" ht="15">
      <c r="A281" s="34"/>
      <c r="B281" s="4">
        <v>422</v>
      </c>
      <c r="C281" s="5" t="s">
        <v>203</v>
      </c>
      <c r="D281" s="36">
        <v>0</v>
      </c>
      <c r="E281" s="195">
        <f t="shared" si="8"/>
        <v>15000</v>
      </c>
      <c r="F281" s="36">
        <v>15000</v>
      </c>
      <c r="G281" s="36"/>
      <c r="H281" s="36"/>
    </row>
    <row r="282" spans="1:8" s="153" customFormat="1" ht="15">
      <c r="A282" s="150">
        <v>9108</v>
      </c>
      <c r="B282" s="150" t="s">
        <v>204</v>
      </c>
      <c r="C282" s="151"/>
      <c r="D282" s="152">
        <f>SUM(D283)</f>
        <v>0</v>
      </c>
      <c r="E282" s="199">
        <f t="shared" si="8"/>
        <v>20250</v>
      </c>
      <c r="F282" s="152">
        <f>SUM(F283)</f>
        <v>20250</v>
      </c>
      <c r="G282" s="152">
        <f>SUM(G283)</f>
        <v>32376.86</v>
      </c>
      <c r="H282" s="152"/>
    </row>
    <row r="283" spans="1:8" ht="15">
      <c r="A283" s="80" t="s">
        <v>205</v>
      </c>
      <c r="B283" s="80" t="s">
        <v>206</v>
      </c>
      <c r="C283" s="81"/>
      <c r="D283" s="82">
        <f>SUM(D285+D293)</f>
        <v>0</v>
      </c>
      <c r="E283" s="193">
        <f t="shared" si="8"/>
        <v>20250</v>
      </c>
      <c r="F283" s="82">
        <f>SUM(F285+F293)</f>
        <v>20250</v>
      </c>
      <c r="G283" s="82">
        <f>SUM(G285+G293)</f>
        <v>32376.86</v>
      </c>
      <c r="H283" s="82"/>
    </row>
    <row r="284" spans="1:8" s="142" customFormat="1" ht="15">
      <c r="A284" s="62"/>
      <c r="B284" s="62" t="s">
        <v>207</v>
      </c>
      <c r="C284" s="139"/>
      <c r="D284" s="140"/>
      <c r="E284" s="194"/>
      <c r="F284" s="140"/>
      <c r="G284" s="140"/>
      <c r="H284" s="140"/>
    </row>
    <row r="285" spans="1:8" ht="15">
      <c r="A285" s="34"/>
      <c r="B285" s="4">
        <v>3</v>
      </c>
      <c r="C285" s="5" t="s">
        <v>6</v>
      </c>
      <c r="D285" s="36">
        <f>SUM(D286+D290)</f>
        <v>0</v>
      </c>
      <c r="E285" s="195">
        <f t="shared" si="8"/>
        <v>13830.75</v>
      </c>
      <c r="F285" s="36">
        <f>SUM(F286+F290)</f>
        <v>13830.75</v>
      </c>
      <c r="G285" s="36">
        <v>4699.29</v>
      </c>
      <c r="H285" s="36"/>
    </row>
    <row r="286" spans="1:8" ht="15">
      <c r="A286" s="34"/>
      <c r="B286" s="4">
        <v>31</v>
      </c>
      <c r="C286" s="5" t="s">
        <v>7</v>
      </c>
      <c r="D286" s="36">
        <f>SUM(D287:D289)</f>
        <v>0</v>
      </c>
      <c r="E286" s="195">
        <f t="shared" si="8"/>
        <v>13170.75</v>
      </c>
      <c r="F286" s="36">
        <f>SUM(F287:F289)</f>
        <v>13170.75</v>
      </c>
      <c r="G286" s="36">
        <v>4699.29</v>
      </c>
      <c r="H286" s="36"/>
    </row>
    <row r="287" spans="1:8" ht="15" customHeight="1">
      <c r="A287" s="34"/>
      <c r="B287" s="4">
        <v>311</v>
      </c>
      <c r="C287" s="5" t="s">
        <v>8</v>
      </c>
      <c r="D287" s="36">
        <v>0</v>
      </c>
      <c r="E287" s="195">
        <f t="shared" si="8"/>
        <v>8974</v>
      </c>
      <c r="F287" s="36">
        <v>8974</v>
      </c>
      <c r="G287" s="36"/>
      <c r="H287" s="36"/>
    </row>
    <row r="288" spans="1:8" ht="15" customHeight="1">
      <c r="A288" s="34"/>
      <c r="B288" s="4">
        <v>312</v>
      </c>
      <c r="C288" s="5" t="s">
        <v>12</v>
      </c>
      <c r="D288" s="36">
        <v>0</v>
      </c>
      <c r="E288" s="195">
        <f t="shared" si="8"/>
        <v>2700</v>
      </c>
      <c r="F288" s="36">
        <v>2700</v>
      </c>
      <c r="G288" s="36"/>
      <c r="H288" s="36"/>
    </row>
    <row r="289" spans="1:8" ht="15" customHeight="1">
      <c r="A289" s="34"/>
      <c r="B289" s="4">
        <v>313</v>
      </c>
      <c r="C289" s="5" t="s">
        <v>9</v>
      </c>
      <c r="D289" s="36">
        <v>0</v>
      </c>
      <c r="E289" s="195">
        <f t="shared" si="8"/>
        <v>1496.75</v>
      </c>
      <c r="F289" s="36">
        <v>1496.75</v>
      </c>
      <c r="G289" s="36"/>
      <c r="H289" s="36"/>
    </row>
    <row r="290" spans="1:8" ht="15">
      <c r="A290" s="34"/>
      <c r="B290" s="4">
        <v>32</v>
      </c>
      <c r="C290" s="5" t="s">
        <v>10</v>
      </c>
      <c r="D290" s="36">
        <f>SUM(D291)</f>
        <v>0</v>
      </c>
      <c r="E290" s="195">
        <f t="shared" si="8"/>
        <v>660</v>
      </c>
      <c r="F290" s="36">
        <f>SUM(F291)</f>
        <v>660</v>
      </c>
      <c r="G290" s="36"/>
      <c r="H290" s="36"/>
    </row>
    <row r="291" spans="1:8" ht="15">
      <c r="A291" s="34"/>
      <c r="B291" s="4">
        <v>321</v>
      </c>
      <c r="C291" s="5" t="s">
        <v>11</v>
      </c>
      <c r="D291" s="36">
        <v>0</v>
      </c>
      <c r="E291" s="195">
        <f t="shared" si="8"/>
        <v>660</v>
      </c>
      <c r="F291" s="36">
        <v>660</v>
      </c>
      <c r="G291" s="36"/>
      <c r="H291" s="36"/>
    </row>
    <row r="292" spans="1:8" s="142" customFormat="1" ht="15">
      <c r="A292" s="62"/>
      <c r="B292" s="62" t="s">
        <v>211</v>
      </c>
      <c r="C292" s="139"/>
      <c r="D292" s="140"/>
      <c r="E292" s="194"/>
      <c r="F292" s="140"/>
      <c r="G292" s="140"/>
      <c r="H292" s="140"/>
    </row>
    <row r="293" spans="1:8" ht="15">
      <c r="A293" s="34"/>
      <c r="B293" s="4">
        <v>3</v>
      </c>
      <c r="C293" s="5" t="s">
        <v>6</v>
      </c>
      <c r="D293" s="36">
        <f>SUM(D294+D297)</f>
        <v>0</v>
      </c>
      <c r="E293" s="195">
        <f aca="true" t="shared" si="9" ref="E293:E298">F293-D293</f>
        <v>6419.25</v>
      </c>
      <c r="F293" s="36">
        <f>SUM(F294+F297)</f>
        <v>6419.25</v>
      </c>
      <c r="G293" s="36">
        <f>SUM(G294+G297)</f>
        <v>27677.57</v>
      </c>
      <c r="H293" s="36"/>
    </row>
    <row r="294" spans="1:8" ht="15">
      <c r="A294" s="34"/>
      <c r="B294" s="4">
        <v>31</v>
      </c>
      <c r="C294" s="5" t="s">
        <v>7</v>
      </c>
      <c r="D294" s="36">
        <f>SUM(D295:D296)</f>
        <v>0</v>
      </c>
      <c r="E294" s="195">
        <f t="shared" si="9"/>
        <v>6229.25</v>
      </c>
      <c r="F294" s="36">
        <f>SUM(F295:F296)</f>
        <v>6229.25</v>
      </c>
      <c r="G294" s="36">
        <v>26077.57</v>
      </c>
      <c r="H294" s="36"/>
    </row>
    <row r="295" spans="1:8" ht="15">
      <c r="A295" s="34"/>
      <c r="B295" s="4">
        <v>311</v>
      </c>
      <c r="C295" s="5" t="s">
        <v>8</v>
      </c>
      <c r="D295" s="36">
        <v>0</v>
      </c>
      <c r="E295" s="195">
        <f t="shared" si="9"/>
        <v>5346</v>
      </c>
      <c r="F295" s="36">
        <v>5346</v>
      </c>
      <c r="G295" s="36"/>
      <c r="H295" s="36"/>
    </row>
    <row r="296" spans="1:8" ht="15">
      <c r="A296" s="34"/>
      <c r="B296" s="4">
        <v>313</v>
      </c>
      <c r="C296" s="5" t="s">
        <v>9</v>
      </c>
      <c r="D296" s="36">
        <v>0</v>
      </c>
      <c r="E296" s="195">
        <f t="shared" si="9"/>
        <v>883.25</v>
      </c>
      <c r="F296" s="36">
        <v>883.25</v>
      </c>
      <c r="G296" s="36"/>
      <c r="H296" s="36"/>
    </row>
    <row r="297" spans="1:8" ht="15">
      <c r="A297" s="34"/>
      <c r="B297" s="4">
        <v>32</v>
      </c>
      <c r="C297" s="5" t="s">
        <v>10</v>
      </c>
      <c r="D297" s="36">
        <f>SUM(D298)</f>
        <v>0</v>
      </c>
      <c r="E297" s="195">
        <f t="shared" si="9"/>
        <v>190</v>
      </c>
      <c r="F297" s="36">
        <f>SUM(F298)</f>
        <v>190</v>
      </c>
      <c r="G297" s="36">
        <v>1600</v>
      </c>
      <c r="H297" s="36"/>
    </row>
    <row r="298" spans="1:8" ht="15">
      <c r="A298" s="5"/>
      <c r="B298" s="4">
        <v>321</v>
      </c>
      <c r="C298" s="5" t="s">
        <v>11</v>
      </c>
      <c r="D298" s="18">
        <v>0</v>
      </c>
      <c r="E298" s="178">
        <f t="shared" si="9"/>
        <v>190</v>
      </c>
      <c r="F298" s="18">
        <v>190</v>
      </c>
      <c r="G298" s="18"/>
      <c r="H298" s="18"/>
    </row>
    <row r="299" spans="1:8" ht="15">
      <c r="A299" s="136"/>
      <c r="B299" s="136"/>
      <c r="C299" s="136"/>
      <c r="D299" s="137"/>
      <c r="E299" s="200"/>
      <c r="F299" s="137"/>
      <c r="G299" s="137"/>
      <c r="H299" s="137"/>
    </row>
    <row r="300" spans="1:8" ht="15">
      <c r="A300" s="136"/>
      <c r="B300" s="136"/>
      <c r="C300" s="136"/>
      <c r="D300" s="137"/>
      <c r="E300" s="200"/>
      <c r="F300" s="137"/>
      <c r="G300" s="137"/>
      <c r="H300" s="137"/>
    </row>
    <row r="302" spans="2:6" ht="15">
      <c r="B302" s="42" t="s">
        <v>208</v>
      </c>
      <c r="F302" t="s">
        <v>210</v>
      </c>
    </row>
    <row r="303" ht="15">
      <c r="F303" t="s">
        <v>209</v>
      </c>
    </row>
    <row r="306" ht="23.25">
      <c r="C306" s="39"/>
    </row>
  </sheetData>
  <sheetProtection/>
  <mergeCells count="1">
    <mergeCell ref="B15:C1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7" zoomScaleNormal="87" zoomScalePageLayoutView="0" workbookViewId="0" topLeftCell="A1">
      <selection activeCell="F4" sqref="F4"/>
    </sheetView>
  </sheetViews>
  <sheetFormatPr defaultColWidth="9.140625" defaultRowHeight="15"/>
  <cols>
    <col min="1" max="1" width="11.7109375" style="0" customWidth="1"/>
    <col min="2" max="2" width="58.140625" style="0" customWidth="1"/>
    <col min="3" max="3" width="14.7109375" style="0" customWidth="1"/>
    <col min="4" max="4" width="13.421875" style="164" customWidth="1"/>
    <col min="5" max="5" width="16.140625" style="0" customWidth="1"/>
    <col min="6" max="6" width="20.140625" style="0" customWidth="1"/>
    <col min="7" max="7" width="19.8515625" style="0" customWidth="1"/>
  </cols>
  <sheetData>
    <row r="1" spans="1:2" ht="18.75">
      <c r="A1" s="2" t="s">
        <v>41</v>
      </c>
      <c r="B1" s="2"/>
    </row>
    <row r="2" spans="1:2" ht="18.75">
      <c r="A2" s="2" t="s">
        <v>42</v>
      </c>
      <c r="B2" s="2"/>
    </row>
    <row r="3" spans="1:2" ht="15">
      <c r="A3" t="s">
        <v>243</v>
      </c>
      <c r="B3" s="160"/>
    </row>
    <row r="4" spans="1:2" ht="15">
      <c r="A4" t="s">
        <v>246</v>
      </c>
      <c r="B4" s="160"/>
    </row>
    <row r="5" spans="1:7" ht="31.5" customHeight="1">
      <c r="A5" s="208" t="s">
        <v>240</v>
      </c>
      <c r="B5" s="208"/>
      <c r="C5" s="208"/>
      <c r="D5" s="208"/>
      <c r="E5" s="208"/>
      <c r="F5" s="208"/>
      <c r="G5" s="208"/>
    </row>
    <row r="6" spans="2:7" ht="26.25">
      <c r="B6" s="129" t="s">
        <v>113</v>
      </c>
      <c r="C6" s="129"/>
      <c r="D6" s="201"/>
      <c r="E6" s="129"/>
      <c r="F6" s="3"/>
      <c r="G6" s="1"/>
    </row>
    <row r="7" ht="17.25" customHeight="1"/>
    <row r="8" spans="1:7" ht="31.5" customHeight="1">
      <c r="A8" s="11" t="s">
        <v>0</v>
      </c>
      <c r="B8" s="6" t="s">
        <v>21</v>
      </c>
      <c r="C8" s="6" t="s">
        <v>178</v>
      </c>
      <c r="D8" s="168" t="s">
        <v>185</v>
      </c>
      <c r="E8" s="7" t="s">
        <v>186</v>
      </c>
      <c r="F8" s="7" t="s">
        <v>108</v>
      </c>
      <c r="G8" s="12" t="s">
        <v>179</v>
      </c>
    </row>
    <row r="9" spans="1:7" ht="19.5" customHeight="1">
      <c r="A9" s="16" t="s">
        <v>174</v>
      </c>
      <c r="B9" s="128" t="s">
        <v>175</v>
      </c>
      <c r="C9" s="6"/>
      <c r="D9" s="168"/>
      <c r="E9" s="6"/>
      <c r="F9" s="7"/>
      <c r="G9" s="7"/>
    </row>
    <row r="10" spans="1:7" ht="19.5" customHeight="1">
      <c r="A10" s="16" t="s">
        <v>176</v>
      </c>
      <c r="B10" s="128" t="s">
        <v>180</v>
      </c>
      <c r="C10" s="6"/>
      <c r="D10" s="168"/>
      <c r="E10" s="6"/>
      <c r="F10" s="7"/>
      <c r="G10" s="7"/>
    </row>
    <row r="11" spans="1:7" ht="26.25" customHeight="1">
      <c r="A11" s="112" t="s">
        <v>181</v>
      </c>
      <c r="B11" s="113" t="s">
        <v>127</v>
      </c>
      <c r="C11" s="5"/>
      <c r="D11" s="178"/>
      <c r="E11" s="5"/>
      <c r="F11" s="5"/>
      <c r="G11" s="4"/>
    </row>
    <row r="12" spans="1:7" ht="16.5" thickBot="1">
      <c r="A12" s="117" t="s">
        <v>168</v>
      </c>
      <c r="B12" s="118" t="s">
        <v>128</v>
      </c>
      <c r="C12" s="116">
        <f>SUM(C14+C25+C30+C35+C41+C46+C52+C57+C62+C69+C86+C91+C97+C101+C102+C116)</f>
        <v>4012104.59</v>
      </c>
      <c r="D12" s="202">
        <f>SUM(D14+D20+D25+D30+D35+D41+D46+D52+D57+D62+D69+D76+D81+D86+D91+D97+D102+D107+D116)</f>
        <v>197702.55999999988</v>
      </c>
      <c r="E12" s="131">
        <f>SUM(E14+E20+E25+E30+E35+E41+E46+E52+E57+E62+E69+E76+E81+E86+E91+E97+E101+E102+E107+E116)</f>
        <v>4209807.149999999</v>
      </c>
      <c r="F12" s="119">
        <f>SUM(F15+F26+F31+F36+F42+F47+F53+F58+F63+F70+F77+F82+F87+F88+F92+F98+F103+F107+F113)</f>
        <v>4050811.7299999995</v>
      </c>
      <c r="G12" s="119">
        <f>SUM(G15+G26+G31+G36+G42+G47+G53+G58+G63+G70+G77++G82+G87+G92+G98+G113)</f>
        <v>3966192.09</v>
      </c>
    </row>
    <row r="13" spans="1:7" ht="15">
      <c r="A13" s="13" t="s">
        <v>129</v>
      </c>
      <c r="B13" s="109" t="s">
        <v>130</v>
      </c>
      <c r="C13" s="30"/>
      <c r="D13" s="180"/>
      <c r="E13" s="30"/>
      <c r="F13" s="18"/>
      <c r="G13" s="22"/>
    </row>
    <row r="14" spans="1:7" ht="15">
      <c r="A14" s="13">
        <v>6</v>
      </c>
      <c r="B14" s="111" t="s">
        <v>22</v>
      </c>
      <c r="C14" s="31">
        <v>127416</v>
      </c>
      <c r="D14" s="186">
        <f>E14-C14</f>
        <v>52001.600000000006</v>
      </c>
      <c r="E14" s="31">
        <v>179417.6</v>
      </c>
      <c r="F14" s="18">
        <v>127872</v>
      </c>
      <c r="G14" s="22">
        <v>127872</v>
      </c>
    </row>
    <row r="15" spans="1:7" ht="15">
      <c r="A15" s="13">
        <v>67</v>
      </c>
      <c r="B15" s="5" t="s">
        <v>131</v>
      </c>
      <c r="C15" s="31">
        <v>127416</v>
      </c>
      <c r="D15" s="186">
        <f>E15-C15</f>
        <v>52001.600000000006</v>
      </c>
      <c r="E15" s="31">
        <v>179417.6</v>
      </c>
      <c r="F15" s="18">
        <v>127872</v>
      </c>
      <c r="G15" s="22">
        <v>127872</v>
      </c>
    </row>
    <row r="16" spans="1:7" ht="15">
      <c r="A16" s="13">
        <v>671</v>
      </c>
      <c r="B16" s="5" t="s">
        <v>132</v>
      </c>
      <c r="C16" s="31">
        <v>127416</v>
      </c>
      <c r="D16" s="186">
        <f>E16-C16</f>
        <v>52001.600000000006</v>
      </c>
      <c r="E16" s="31">
        <v>179417.6</v>
      </c>
      <c r="F16" s="18"/>
      <c r="G16" s="22"/>
    </row>
    <row r="17" spans="1:7" ht="15">
      <c r="A17" s="13">
        <v>6711</v>
      </c>
      <c r="B17" s="5" t="s">
        <v>133</v>
      </c>
      <c r="C17" s="31">
        <v>127416</v>
      </c>
      <c r="D17" s="186">
        <f>E17-C17</f>
        <v>52001.600000000006</v>
      </c>
      <c r="E17" s="31">
        <v>179417.6</v>
      </c>
      <c r="F17" s="18"/>
      <c r="G17" s="22"/>
    </row>
    <row r="18" spans="1:7" ht="15">
      <c r="A18" s="13">
        <v>6712</v>
      </c>
      <c r="B18" s="5" t="s">
        <v>230</v>
      </c>
      <c r="C18" s="31">
        <v>0</v>
      </c>
      <c r="D18" s="186"/>
      <c r="E18" s="31">
        <v>0</v>
      </c>
      <c r="F18" s="18"/>
      <c r="G18" s="22"/>
    </row>
    <row r="19" spans="1:7" s="142" customFormat="1" ht="15">
      <c r="A19" s="161" t="s">
        <v>129</v>
      </c>
      <c r="B19" s="109" t="s">
        <v>217</v>
      </c>
      <c r="C19" s="30"/>
      <c r="D19" s="180"/>
      <c r="E19" s="30"/>
      <c r="F19" s="30"/>
      <c r="G19" s="159"/>
    </row>
    <row r="20" spans="1:7" ht="15">
      <c r="A20" s="13">
        <v>6</v>
      </c>
      <c r="B20" s="5" t="s">
        <v>22</v>
      </c>
      <c r="C20" s="31">
        <v>0</v>
      </c>
      <c r="D20" s="186">
        <f>E20-C20</f>
        <v>11798.75</v>
      </c>
      <c r="E20" s="31">
        <v>11798.75</v>
      </c>
      <c r="F20" s="18"/>
      <c r="G20" s="22"/>
    </row>
    <row r="21" spans="1:7" ht="15">
      <c r="A21" s="13">
        <v>67</v>
      </c>
      <c r="B21" s="5" t="s">
        <v>131</v>
      </c>
      <c r="C21" s="31">
        <v>0</v>
      </c>
      <c r="D21" s="186">
        <f>E21-C21</f>
        <v>11798.75</v>
      </c>
      <c r="E21" s="31">
        <v>11798.75</v>
      </c>
      <c r="F21" s="18"/>
      <c r="G21" s="22"/>
    </row>
    <row r="22" spans="1:7" ht="15">
      <c r="A22" s="13">
        <v>671</v>
      </c>
      <c r="B22" s="5" t="s">
        <v>132</v>
      </c>
      <c r="C22" s="31">
        <v>0</v>
      </c>
      <c r="D22" s="186">
        <f>E22-C22</f>
        <v>11798.75</v>
      </c>
      <c r="E22" s="31">
        <v>11798.75</v>
      </c>
      <c r="F22" s="18"/>
      <c r="G22" s="22"/>
    </row>
    <row r="23" spans="1:7" ht="15">
      <c r="A23" s="13">
        <v>6712</v>
      </c>
      <c r="B23" s="5" t="s">
        <v>231</v>
      </c>
      <c r="C23" s="31">
        <v>0</v>
      </c>
      <c r="D23" s="186">
        <f>E23-C23</f>
        <v>11798.75</v>
      </c>
      <c r="E23" s="31">
        <v>11798.75</v>
      </c>
      <c r="F23" s="18"/>
      <c r="G23" s="22"/>
    </row>
    <row r="24" spans="1:7" ht="15">
      <c r="A24" s="13" t="s">
        <v>129</v>
      </c>
      <c r="B24" s="109" t="s">
        <v>163</v>
      </c>
      <c r="C24" s="31"/>
      <c r="D24" s="186"/>
      <c r="E24" s="31"/>
      <c r="F24" s="18"/>
      <c r="G24" s="22"/>
    </row>
    <row r="25" spans="1:7" ht="15">
      <c r="A25" s="13">
        <v>6</v>
      </c>
      <c r="B25" s="111" t="s">
        <v>22</v>
      </c>
      <c r="C25" s="31">
        <v>101782.59</v>
      </c>
      <c r="D25" s="186">
        <f>E25-C25</f>
        <v>9699.949999999997</v>
      </c>
      <c r="E25" s="31">
        <v>111482.54</v>
      </c>
      <c r="F25" s="18">
        <v>106481.88</v>
      </c>
      <c r="G25" s="22">
        <v>101782.59</v>
      </c>
    </row>
    <row r="26" spans="1:7" ht="15">
      <c r="A26" s="13">
        <v>67</v>
      </c>
      <c r="B26" s="5" t="s">
        <v>131</v>
      </c>
      <c r="C26" s="31">
        <v>101782.59</v>
      </c>
      <c r="D26" s="186">
        <f>E26-C26</f>
        <v>9699.949999999997</v>
      </c>
      <c r="E26" s="31">
        <v>111482.54</v>
      </c>
      <c r="F26" s="18">
        <v>106481.88</v>
      </c>
      <c r="G26" s="22">
        <v>101782.59</v>
      </c>
    </row>
    <row r="27" spans="1:7" ht="15">
      <c r="A27" s="13">
        <v>671</v>
      </c>
      <c r="B27" s="5" t="s">
        <v>132</v>
      </c>
      <c r="C27" s="31">
        <v>101782.59</v>
      </c>
      <c r="D27" s="186">
        <f>E27-C27</f>
        <v>9699.949999999997</v>
      </c>
      <c r="E27" s="31">
        <v>111482.54</v>
      </c>
      <c r="F27" s="18"/>
      <c r="G27" s="22"/>
    </row>
    <row r="28" spans="1:7" ht="15">
      <c r="A28" s="13">
        <v>6711</v>
      </c>
      <c r="B28" s="5" t="s">
        <v>133</v>
      </c>
      <c r="C28" s="31">
        <v>101782.59</v>
      </c>
      <c r="D28" s="186">
        <f>E28-C28</f>
        <v>9699.949999999997</v>
      </c>
      <c r="E28" s="31">
        <v>111482.54</v>
      </c>
      <c r="F28" s="18"/>
      <c r="G28" s="22"/>
    </row>
    <row r="29" spans="1:7" ht="15">
      <c r="A29" s="13" t="s">
        <v>129</v>
      </c>
      <c r="B29" s="109" t="s">
        <v>134</v>
      </c>
      <c r="C29" s="30"/>
      <c r="D29" s="180"/>
      <c r="E29" s="30"/>
      <c r="F29" s="18"/>
      <c r="G29" s="22"/>
    </row>
    <row r="30" spans="1:7" ht="15">
      <c r="A30" s="13">
        <v>6</v>
      </c>
      <c r="B30" s="5" t="s">
        <v>22</v>
      </c>
      <c r="C30" s="31">
        <v>1500</v>
      </c>
      <c r="D30" s="186">
        <f aca="true" t="shared" si="0" ref="D30:D38">E30-C30</f>
        <v>878.1999999999998</v>
      </c>
      <c r="E30" s="31">
        <v>2378.2</v>
      </c>
      <c r="F30" s="18">
        <v>1000</v>
      </c>
      <c r="G30" s="22">
        <v>2000</v>
      </c>
    </row>
    <row r="31" spans="1:7" ht="15">
      <c r="A31" s="13">
        <v>66</v>
      </c>
      <c r="B31" s="5" t="s">
        <v>135</v>
      </c>
      <c r="C31" s="31">
        <v>1500</v>
      </c>
      <c r="D31" s="186">
        <f t="shared" si="0"/>
        <v>878.1999999999998</v>
      </c>
      <c r="E31" s="31">
        <v>2378.2</v>
      </c>
      <c r="F31" s="18">
        <v>1000</v>
      </c>
      <c r="G31" s="22">
        <v>2000</v>
      </c>
    </row>
    <row r="32" spans="1:7" ht="15">
      <c r="A32" s="13">
        <v>661</v>
      </c>
      <c r="B32" s="5" t="s">
        <v>136</v>
      </c>
      <c r="C32" s="31">
        <v>1500</v>
      </c>
      <c r="D32" s="186">
        <f t="shared" si="0"/>
        <v>878.1999999999998</v>
      </c>
      <c r="E32" s="31">
        <v>2378.2</v>
      </c>
      <c r="F32" s="18"/>
      <c r="G32" s="22"/>
    </row>
    <row r="33" spans="1:7" ht="15">
      <c r="A33" s="13">
        <v>6615</v>
      </c>
      <c r="B33" s="5" t="s">
        <v>137</v>
      </c>
      <c r="C33" s="31">
        <v>1500</v>
      </c>
      <c r="D33" s="186">
        <f t="shared" si="0"/>
        <v>878.1999999999998</v>
      </c>
      <c r="E33" s="31">
        <v>2378.2</v>
      </c>
      <c r="F33" s="18"/>
      <c r="G33" s="22"/>
    </row>
    <row r="34" spans="1:7" ht="15">
      <c r="A34" s="13" t="s">
        <v>129</v>
      </c>
      <c r="B34" s="109" t="s">
        <v>156</v>
      </c>
      <c r="C34" s="31"/>
      <c r="D34" s="186"/>
      <c r="E34" s="31"/>
      <c r="F34" s="18"/>
      <c r="G34" s="22"/>
    </row>
    <row r="35" spans="1:7" ht="15">
      <c r="A35" s="13">
        <v>6</v>
      </c>
      <c r="B35" s="5" t="s">
        <v>22</v>
      </c>
      <c r="C35" s="31">
        <v>146300</v>
      </c>
      <c r="D35" s="186">
        <f t="shared" si="0"/>
        <v>15770.26000000001</v>
      </c>
      <c r="E35" s="31">
        <v>162070.26</v>
      </c>
      <c r="F35" s="18">
        <v>170700</v>
      </c>
      <c r="G35" s="22">
        <v>170700</v>
      </c>
    </row>
    <row r="36" spans="1:7" ht="15">
      <c r="A36" s="13">
        <v>65</v>
      </c>
      <c r="B36" s="5" t="s">
        <v>147</v>
      </c>
      <c r="C36" s="31">
        <v>146300</v>
      </c>
      <c r="D36" s="186">
        <f t="shared" si="0"/>
        <v>15770.26000000001</v>
      </c>
      <c r="E36" s="31">
        <v>162070.26</v>
      </c>
      <c r="F36" s="18">
        <v>170700</v>
      </c>
      <c r="G36" s="22">
        <v>170700</v>
      </c>
    </row>
    <row r="37" spans="1:7" ht="15">
      <c r="A37" s="13">
        <v>652</v>
      </c>
      <c r="B37" s="5" t="s">
        <v>148</v>
      </c>
      <c r="C37" s="31">
        <v>146300</v>
      </c>
      <c r="D37" s="186">
        <f t="shared" si="0"/>
        <v>15770.26000000001</v>
      </c>
      <c r="E37" s="31">
        <v>162070.26</v>
      </c>
      <c r="F37" s="18"/>
      <c r="G37" s="22"/>
    </row>
    <row r="38" spans="1:7" ht="15">
      <c r="A38" s="13">
        <v>6526</v>
      </c>
      <c r="B38" s="5" t="s">
        <v>157</v>
      </c>
      <c r="C38" s="31">
        <v>146300</v>
      </c>
      <c r="D38" s="186">
        <f t="shared" si="0"/>
        <v>15770.26000000001</v>
      </c>
      <c r="E38" s="31">
        <v>162070.26</v>
      </c>
      <c r="F38" s="18"/>
      <c r="G38" s="22"/>
    </row>
    <row r="39" spans="1:7" ht="15">
      <c r="A39" s="13"/>
      <c r="B39" s="5"/>
      <c r="C39" s="31"/>
      <c r="D39" s="186"/>
      <c r="E39" s="31"/>
      <c r="F39" s="18"/>
      <c r="G39" s="22"/>
    </row>
    <row r="40" spans="1:7" ht="15">
      <c r="A40" s="13" t="s">
        <v>129</v>
      </c>
      <c r="B40" s="109" t="s">
        <v>151</v>
      </c>
      <c r="C40" s="31"/>
      <c r="D40" s="186"/>
      <c r="E40" s="31"/>
      <c r="F40" s="18"/>
      <c r="G40" s="22"/>
    </row>
    <row r="41" spans="1:7" ht="15">
      <c r="A41" s="13">
        <v>6</v>
      </c>
      <c r="B41" s="5" t="s">
        <v>22</v>
      </c>
      <c r="C41" s="31">
        <v>3220000</v>
      </c>
      <c r="D41" s="186">
        <f>E41-C41</f>
        <v>79302.60999999987</v>
      </c>
      <c r="E41" s="31">
        <v>3299302.61</v>
      </c>
      <c r="F41" s="18">
        <v>3300500</v>
      </c>
      <c r="G41" s="22">
        <v>3300500</v>
      </c>
    </row>
    <row r="42" spans="1:7" ht="15">
      <c r="A42" s="13">
        <v>63</v>
      </c>
      <c r="B42" s="5" t="s">
        <v>139</v>
      </c>
      <c r="C42" s="31">
        <v>3220000</v>
      </c>
      <c r="D42" s="186">
        <f>E42-C42</f>
        <v>79302.60999999987</v>
      </c>
      <c r="E42" s="31">
        <v>3299302.61</v>
      </c>
      <c r="F42" s="18">
        <v>3300500</v>
      </c>
      <c r="G42" s="22">
        <v>3300500</v>
      </c>
    </row>
    <row r="43" spans="1:7" ht="15">
      <c r="A43" s="13">
        <v>636</v>
      </c>
      <c r="B43" s="5" t="s">
        <v>149</v>
      </c>
      <c r="C43" s="31">
        <v>3220000</v>
      </c>
      <c r="D43" s="186">
        <f>E43-C43</f>
        <v>79302.60999999987</v>
      </c>
      <c r="E43" s="31">
        <v>3299302.61</v>
      </c>
      <c r="F43" s="18"/>
      <c r="G43" s="22"/>
    </row>
    <row r="44" spans="1:7" ht="15">
      <c r="A44" s="13">
        <v>6361</v>
      </c>
      <c r="B44" s="5" t="s">
        <v>152</v>
      </c>
      <c r="C44" s="31">
        <v>3220000</v>
      </c>
      <c r="D44" s="186">
        <f>E44-C44</f>
        <v>79302.60999999987</v>
      </c>
      <c r="E44" s="31">
        <v>3299302.61</v>
      </c>
      <c r="F44" s="18"/>
      <c r="G44" s="22"/>
    </row>
    <row r="45" spans="1:7" ht="15">
      <c r="A45" s="13" t="s">
        <v>129</v>
      </c>
      <c r="B45" s="109" t="s">
        <v>154</v>
      </c>
      <c r="C45" s="31"/>
      <c r="D45" s="186"/>
      <c r="E45" s="31"/>
      <c r="F45" s="18"/>
      <c r="G45" s="22"/>
    </row>
    <row r="46" spans="1:7" ht="15">
      <c r="A46" s="13">
        <v>6</v>
      </c>
      <c r="B46" s="5" t="s">
        <v>22</v>
      </c>
      <c r="C46" s="31">
        <v>31000</v>
      </c>
      <c r="D46" s="186">
        <f>E46-C46</f>
        <v>14000</v>
      </c>
      <c r="E46" s="31">
        <v>45000</v>
      </c>
      <c r="F46" s="18">
        <v>31000</v>
      </c>
      <c r="G46" s="22">
        <v>31000</v>
      </c>
    </row>
    <row r="47" spans="1:7" ht="15">
      <c r="A47" s="13">
        <v>63</v>
      </c>
      <c r="B47" s="5" t="s">
        <v>139</v>
      </c>
      <c r="C47" s="31">
        <v>31000</v>
      </c>
      <c r="D47" s="186">
        <f>E47-C47</f>
        <v>14000</v>
      </c>
      <c r="E47" s="31">
        <v>45000</v>
      </c>
      <c r="F47" s="18">
        <v>31000</v>
      </c>
      <c r="G47" s="22">
        <v>31000</v>
      </c>
    </row>
    <row r="48" spans="1:7" ht="15">
      <c r="A48" s="13">
        <v>636</v>
      </c>
      <c r="B48" s="5" t="s">
        <v>149</v>
      </c>
      <c r="C48" s="31">
        <v>31000</v>
      </c>
      <c r="D48" s="186">
        <f>E48-C48</f>
        <v>14000</v>
      </c>
      <c r="E48" s="31">
        <v>45000</v>
      </c>
      <c r="F48" s="18"/>
      <c r="G48" s="22"/>
    </row>
    <row r="49" spans="1:7" ht="15">
      <c r="A49" s="13">
        <v>6361</v>
      </c>
      <c r="B49" s="5" t="s">
        <v>155</v>
      </c>
      <c r="C49" s="31">
        <v>19000</v>
      </c>
      <c r="D49" s="186">
        <f>E49-C49</f>
        <v>14000</v>
      </c>
      <c r="E49" s="31">
        <v>33000</v>
      </c>
      <c r="F49" s="18"/>
      <c r="G49" s="22"/>
    </row>
    <row r="50" spans="1:7" ht="15">
      <c r="A50" s="13">
        <v>6362</v>
      </c>
      <c r="B50" s="5" t="s">
        <v>158</v>
      </c>
      <c r="C50" s="31">
        <v>12000</v>
      </c>
      <c r="D50" s="186">
        <f>E50-C50</f>
        <v>0</v>
      </c>
      <c r="E50" s="31">
        <v>12000</v>
      </c>
      <c r="F50" s="18"/>
      <c r="G50" s="22"/>
    </row>
    <row r="51" spans="1:7" ht="15">
      <c r="A51" s="13" t="s">
        <v>129</v>
      </c>
      <c r="B51" s="109" t="s">
        <v>153</v>
      </c>
      <c r="C51" s="31"/>
      <c r="D51" s="186"/>
      <c r="E51" s="31"/>
      <c r="F51" s="18"/>
      <c r="G51" s="22"/>
    </row>
    <row r="52" spans="1:7" ht="15">
      <c r="A52" s="13">
        <v>6</v>
      </c>
      <c r="B52" s="5" t="s">
        <v>22</v>
      </c>
      <c r="C52" s="31">
        <v>0</v>
      </c>
      <c r="D52" s="186">
        <f>E52-C52</f>
        <v>1233.24</v>
      </c>
      <c r="E52" s="31">
        <v>1233.24</v>
      </c>
      <c r="F52" s="18">
        <v>500</v>
      </c>
      <c r="G52" s="22">
        <v>500</v>
      </c>
    </row>
    <row r="53" spans="1:7" ht="15">
      <c r="A53" s="13">
        <v>63</v>
      </c>
      <c r="B53" s="5" t="s">
        <v>139</v>
      </c>
      <c r="C53" s="31">
        <v>0</v>
      </c>
      <c r="D53" s="186">
        <f>E53-C53</f>
        <v>1233.24</v>
      </c>
      <c r="E53" s="31">
        <v>1233.24</v>
      </c>
      <c r="F53" s="18">
        <v>500</v>
      </c>
      <c r="G53" s="22">
        <v>500</v>
      </c>
    </row>
    <row r="54" spans="1:7" ht="15">
      <c r="A54" s="13">
        <v>636</v>
      </c>
      <c r="B54" s="5" t="s">
        <v>149</v>
      </c>
      <c r="C54" s="31">
        <v>0</v>
      </c>
      <c r="D54" s="186">
        <f>E54-C54</f>
        <v>1233.24</v>
      </c>
      <c r="E54" s="31">
        <v>1233.24</v>
      </c>
      <c r="F54" s="18"/>
      <c r="G54" s="22"/>
    </row>
    <row r="55" spans="1:7" ht="15">
      <c r="A55" s="13">
        <v>6361</v>
      </c>
      <c r="B55" s="5" t="s">
        <v>150</v>
      </c>
      <c r="C55" s="31">
        <v>0</v>
      </c>
      <c r="D55" s="186">
        <f>E55-C55</f>
        <v>1233.24</v>
      </c>
      <c r="E55" s="31">
        <v>1233.24</v>
      </c>
      <c r="F55" s="18"/>
      <c r="G55" s="22"/>
    </row>
    <row r="56" spans="1:7" ht="15">
      <c r="A56" s="13" t="s">
        <v>129</v>
      </c>
      <c r="B56" s="109" t="s">
        <v>159</v>
      </c>
      <c r="C56" s="31"/>
      <c r="D56" s="186"/>
      <c r="E56" s="31"/>
      <c r="F56" s="18"/>
      <c r="G56" s="22"/>
    </row>
    <row r="57" spans="1:7" ht="15">
      <c r="A57" s="13">
        <v>6</v>
      </c>
      <c r="B57" s="5" t="s">
        <v>146</v>
      </c>
      <c r="C57" s="31">
        <v>700</v>
      </c>
      <c r="D57" s="186">
        <f>E57-C57</f>
        <v>-700</v>
      </c>
      <c r="E57" s="31">
        <v>0</v>
      </c>
      <c r="F57" s="18"/>
      <c r="G57" s="22"/>
    </row>
    <row r="58" spans="1:7" ht="15">
      <c r="A58" s="13">
        <v>63</v>
      </c>
      <c r="B58" s="5" t="s">
        <v>139</v>
      </c>
      <c r="C58" s="31">
        <v>700</v>
      </c>
      <c r="D58" s="186">
        <f>E58-C58</f>
        <v>-700</v>
      </c>
      <c r="E58" s="31">
        <v>0</v>
      </c>
      <c r="F58" s="18"/>
      <c r="G58" s="22"/>
    </row>
    <row r="59" spans="1:7" ht="15">
      <c r="A59" s="13">
        <v>636</v>
      </c>
      <c r="B59" s="5" t="s">
        <v>149</v>
      </c>
      <c r="C59" s="31">
        <v>700</v>
      </c>
      <c r="D59" s="186">
        <f>E59-C59</f>
        <v>-700</v>
      </c>
      <c r="E59" s="31">
        <v>0</v>
      </c>
      <c r="F59" s="18"/>
      <c r="G59" s="22"/>
    </row>
    <row r="60" spans="1:7" ht="15">
      <c r="A60" s="13">
        <v>6361</v>
      </c>
      <c r="B60" s="5" t="s">
        <v>160</v>
      </c>
      <c r="C60" s="31">
        <v>700</v>
      </c>
      <c r="D60" s="186">
        <f>E60-C60</f>
        <v>-700</v>
      </c>
      <c r="E60" s="31">
        <v>0</v>
      </c>
      <c r="F60" s="18"/>
      <c r="G60" s="22"/>
    </row>
    <row r="61" spans="1:7" ht="15">
      <c r="A61" s="13" t="s">
        <v>129</v>
      </c>
      <c r="B61" s="109" t="s">
        <v>138</v>
      </c>
      <c r="C61" s="31"/>
      <c r="D61" s="186"/>
      <c r="E61" s="31"/>
      <c r="F61" s="18"/>
      <c r="G61" s="22"/>
    </row>
    <row r="62" spans="1:7" ht="15">
      <c r="A62" s="13">
        <v>6</v>
      </c>
      <c r="B62" s="5" t="s">
        <v>22</v>
      </c>
      <c r="C62" s="31">
        <v>172000</v>
      </c>
      <c r="D62" s="186">
        <f aca="true" t="shared" si="1" ref="D62:D67">E62-C62</f>
        <v>0</v>
      </c>
      <c r="E62" s="31">
        <v>172000</v>
      </c>
      <c r="F62" s="18">
        <v>186300</v>
      </c>
      <c r="G62" s="22">
        <v>186300</v>
      </c>
    </row>
    <row r="63" spans="1:7" ht="15">
      <c r="A63" s="13">
        <v>63</v>
      </c>
      <c r="B63" s="5" t="s">
        <v>139</v>
      </c>
      <c r="C63" s="31">
        <v>172000</v>
      </c>
      <c r="D63" s="186">
        <f t="shared" si="1"/>
        <v>0</v>
      </c>
      <c r="E63" s="31">
        <v>172000</v>
      </c>
      <c r="F63" s="18">
        <v>186300</v>
      </c>
      <c r="G63" s="22">
        <v>186300</v>
      </c>
    </row>
    <row r="64" spans="1:7" ht="15">
      <c r="A64" s="13">
        <v>636</v>
      </c>
      <c r="B64" s="5" t="s">
        <v>140</v>
      </c>
      <c r="C64" s="31">
        <v>172000</v>
      </c>
      <c r="D64" s="186">
        <f t="shared" si="1"/>
        <v>0</v>
      </c>
      <c r="E64" s="31">
        <v>172000</v>
      </c>
      <c r="F64" s="18"/>
      <c r="G64" s="22"/>
    </row>
    <row r="65" spans="1:7" ht="15">
      <c r="A65" s="13">
        <v>6361</v>
      </c>
      <c r="B65" s="5" t="s">
        <v>162</v>
      </c>
      <c r="C65" s="31">
        <v>21000</v>
      </c>
      <c r="D65" s="186">
        <f t="shared" si="1"/>
        <v>2530.3199999999997</v>
      </c>
      <c r="E65" s="31">
        <v>23530.32</v>
      </c>
      <c r="F65" s="18"/>
      <c r="G65" s="22"/>
    </row>
    <row r="66" spans="1:7" ht="15">
      <c r="A66" s="13">
        <v>6361</v>
      </c>
      <c r="B66" s="5" t="s">
        <v>169</v>
      </c>
      <c r="C66" s="31">
        <v>143000</v>
      </c>
      <c r="D66" s="186">
        <f t="shared" si="1"/>
        <v>0</v>
      </c>
      <c r="E66" s="31">
        <v>143000</v>
      </c>
      <c r="F66" s="18"/>
      <c r="G66" s="22"/>
    </row>
    <row r="67" spans="1:7" ht="15">
      <c r="A67" s="13">
        <v>6362</v>
      </c>
      <c r="B67" s="5" t="s">
        <v>161</v>
      </c>
      <c r="C67" s="31">
        <v>8000</v>
      </c>
      <c r="D67" s="186">
        <f t="shared" si="1"/>
        <v>-2530.3199999999997</v>
      </c>
      <c r="E67" s="31">
        <v>5469.68</v>
      </c>
      <c r="F67" s="18"/>
      <c r="G67" s="22"/>
    </row>
    <row r="68" spans="1:7" ht="15">
      <c r="A68" s="13" t="s">
        <v>129</v>
      </c>
      <c r="B68" s="109" t="s">
        <v>164</v>
      </c>
      <c r="C68" s="31"/>
      <c r="D68" s="186"/>
      <c r="E68" s="31"/>
      <c r="F68" s="18"/>
      <c r="G68" s="22"/>
    </row>
    <row r="69" spans="1:7" ht="15">
      <c r="A69" s="13">
        <v>6</v>
      </c>
      <c r="B69" s="5" t="s">
        <v>22</v>
      </c>
      <c r="C69" s="31">
        <v>5000</v>
      </c>
      <c r="D69" s="186">
        <f aca="true" t="shared" si="2" ref="D69:D74">E69-C69</f>
        <v>1061.6899999999996</v>
      </c>
      <c r="E69" s="31">
        <v>6061.69</v>
      </c>
      <c r="F69" s="18">
        <v>5000</v>
      </c>
      <c r="G69" s="22">
        <v>5000</v>
      </c>
    </row>
    <row r="70" spans="1:7" ht="15">
      <c r="A70" s="13">
        <v>63</v>
      </c>
      <c r="B70" s="5" t="s">
        <v>139</v>
      </c>
      <c r="C70" s="31">
        <v>5000</v>
      </c>
      <c r="D70" s="186">
        <f t="shared" si="2"/>
        <v>1061.6899999999996</v>
      </c>
      <c r="E70" s="31">
        <v>6061.69</v>
      </c>
      <c r="F70" s="18">
        <v>5000</v>
      </c>
      <c r="G70" s="22">
        <v>5000</v>
      </c>
    </row>
    <row r="71" spans="1:7" ht="15">
      <c r="A71" s="13">
        <v>636</v>
      </c>
      <c r="B71" s="5" t="s">
        <v>140</v>
      </c>
      <c r="C71" s="31">
        <v>4300</v>
      </c>
      <c r="D71" s="186">
        <f t="shared" si="2"/>
        <v>-3500</v>
      </c>
      <c r="E71" s="31">
        <v>800</v>
      </c>
      <c r="F71" s="18"/>
      <c r="G71" s="22"/>
    </row>
    <row r="72" spans="1:7" ht="15">
      <c r="A72" s="13">
        <v>6361</v>
      </c>
      <c r="B72" s="5" t="s">
        <v>166</v>
      </c>
      <c r="C72" s="31">
        <v>4300</v>
      </c>
      <c r="D72" s="186">
        <f t="shared" si="2"/>
        <v>-3500</v>
      </c>
      <c r="E72" s="31">
        <v>800</v>
      </c>
      <c r="F72" s="18"/>
      <c r="G72" s="22"/>
    </row>
    <row r="73" spans="1:7" ht="15">
      <c r="A73" s="13">
        <v>638</v>
      </c>
      <c r="B73" s="5" t="s">
        <v>165</v>
      </c>
      <c r="C73" s="31">
        <v>700</v>
      </c>
      <c r="D73" s="186">
        <f t="shared" si="2"/>
        <v>4561.69</v>
      </c>
      <c r="E73" s="31">
        <v>5261.69</v>
      </c>
      <c r="F73" s="18"/>
      <c r="G73" s="22"/>
    </row>
    <row r="74" spans="1:7" ht="15">
      <c r="A74" s="13">
        <v>6381</v>
      </c>
      <c r="B74" s="5" t="s">
        <v>58</v>
      </c>
      <c r="C74" s="31">
        <v>700</v>
      </c>
      <c r="D74" s="186">
        <f t="shared" si="2"/>
        <v>4561.69</v>
      </c>
      <c r="E74" s="31">
        <v>5261.69</v>
      </c>
      <c r="F74" s="18"/>
      <c r="G74" s="22"/>
    </row>
    <row r="75" spans="1:7" ht="15">
      <c r="A75" s="110" t="s">
        <v>129</v>
      </c>
      <c r="B75" s="109" t="s">
        <v>215</v>
      </c>
      <c r="C75" s="31"/>
      <c r="D75" s="178"/>
      <c r="E75" s="22"/>
      <c r="F75" s="18"/>
      <c r="G75" s="22"/>
    </row>
    <row r="76" spans="1:7" ht="15">
      <c r="A76" s="13">
        <v>6</v>
      </c>
      <c r="B76" s="5" t="s">
        <v>146</v>
      </c>
      <c r="C76" s="31">
        <v>0</v>
      </c>
      <c r="D76" s="178">
        <f>E76-C76</f>
        <v>2000</v>
      </c>
      <c r="E76" s="22">
        <v>2000</v>
      </c>
      <c r="F76" s="18">
        <v>2000</v>
      </c>
      <c r="G76" s="22">
        <v>2000</v>
      </c>
    </row>
    <row r="77" spans="1:7" ht="15">
      <c r="A77" s="13">
        <v>65</v>
      </c>
      <c r="B77" s="5" t="s">
        <v>147</v>
      </c>
      <c r="C77" s="31">
        <v>0</v>
      </c>
      <c r="D77" s="178">
        <f>E77-C77</f>
        <v>2000</v>
      </c>
      <c r="E77" s="22">
        <v>2000</v>
      </c>
      <c r="F77" s="18">
        <v>2000</v>
      </c>
      <c r="G77" s="22">
        <v>2000</v>
      </c>
    </row>
    <row r="78" spans="1:7" ht="15">
      <c r="A78" s="13">
        <v>652</v>
      </c>
      <c r="B78" s="5" t="s">
        <v>148</v>
      </c>
      <c r="C78" s="31">
        <v>0</v>
      </c>
      <c r="D78" s="178">
        <f>E78-C78</f>
        <v>2000</v>
      </c>
      <c r="E78" s="22">
        <v>2000</v>
      </c>
      <c r="F78" s="18"/>
      <c r="G78" s="22"/>
    </row>
    <row r="79" spans="1:7" ht="15">
      <c r="A79" s="13">
        <v>6526</v>
      </c>
      <c r="B79" s="5" t="s">
        <v>229</v>
      </c>
      <c r="C79" s="31">
        <v>0</v>
      </c>
      <c r="D79" s="178">
        <f>E79-C79</f>
        <v>2000</v>
      </c>
      <c r="E79" s="157">
        <v>2000</v>
      </c>
      <c r="F79" s="18"/>
      <c r="G79" s="22"/>
    </row>
    <row r="80" spans="1:7" ht="15">
      <c r="A80" s="158" t="s">
        <v>129</v>
      </c>
      <c r="B80" s="109" t="s">
        <v>216</v>
      </c>
      <c r="C80" s="31"/>
      <c r="D80" s="178"/>
      <c r="E80" s="157"/>
      <c r="F80" s="18"/>
      <c r="G80" s="22"/>
    </row>
    <row r="81" spans="1:7" ht="15">
      <c r="A81" s="13">
        <v>6</v>
      </c>
      <c r="B81" s="5" t="s">
        <v>22</v>
      </c>
      <c r="C81" s="31">
        <v>0</v>
      </c>
      <c r="D81" s="178">
        <f>E81-C81</f>
        <v>76100</v>
      </c>
      <c r="E81" s="157">
        <v>76100</v>
      </c>
      <c r="F81" s="18">
        <v>28200</v>
      </c>
      <c r="G81" s="22">
        <v>28200</v>
      </c>
    </row>
    <row r="82" spans="1:7" ht="15">
      <c r="A82" s="13">
        <v>63</v>
      </c>
      <c r="B82" s="5" t="s">
        <v>227</v>
      </c>
      <c r="C82" s="31">
        <v>0</v>
      </c>
      <c r="D82" s="178">
        <f>E82-C82</f>
        <v>76100</v>
      </c>
      <c r="E82" s="157">
        <v>76100</v>
      </c>
      <c r="F82" s="18">
        <v>28200</v>
      </c>
      <c r="G82" s="22">
        <v>28200</v>
      </c>
    </row>
    <row r="83" spans="1:7" ht="15">
      <c r="A83" s="13">
        <v>634</v>
      </c>
      <c r="B83" s="5" t="s">
        <v>228</v>
      </c>
      <c r="C83" s="31">
        <v>0</v>
      </c>
      <c r="D83" s="178">
        <f>E83-C83</f>
        <v>76100</v>
      </c>
      <c r="E83" s="157">
        <v>76100</v>
      </c>
      <c r="F83" s="18"/>
      <c r="G83" s="22"/>
    </row>
    <row r="84" spans="1:7" ht="15">
      <c r="A84" s="13">
        <v>6341</v>
      </c>
      <c r="B84" s="5" t="s">
        <v>220</v>
      </c>
      <c r="C84" s="31">
        <v>0</v>
      </c>
      <c r="D84" s="178">
        <f>E84-C84</f>
        <v>76100</v>
      </c>
      <c r="E84" s="157">
        <v>76100</v>
      </c>
      <c r="F84" s="18"/>
      <c r="G84" s="22"/>
    </row>
    <row r="85" spans="1:7" ht="15">
      <c r="A85" s="13" t="s">
        <v>129</v>
      </c>
      <c r="B85" s="109" t="s">
        <v>219</v>
      </c>
      <c r="C85" s="31"/>
      <c r="D85" s="186"/>
      <c r="E85" s="31"/>
      <c r="F85" s="18"/>
      <c r="G85" s="22"/>
    </row>
    <row r="86" spans="1:7" ht="15">
      <c r="A86" s="13">
        <v>6</v>
      </c>
      <c r="B86" s="5" t="s">
        <v>22</v>
      </c>
      <c r="C86" s="31">
        <v>0</v>
      </c>
      <c r="D86" s="186">
        <f>E86-C86</f>
        <v>511.5</v>
      </c>
      <c r="E86" s="31">
        <v>511.5</v>
      </c>
      <c r="F86" s="18">
        <v>962.5</v>
      </c>
      <c r="G86" s="22">
        <v>962.5</v>
      </c>
    </row>
    <row r="87" spans="1:7" ht="15">
      <c r="A87" s="13">
        <v>63</v>
      </c>
      <c r="B87" s="5" t="s">
        <v>227</v>
      </c>
      <c r="C87" s="31">
        <v>0</v>
      </c>
      <c r="D87" s="186">
        <f>E87-C87</f>
        <v>511.5</v>
      </c>
      <c r="E87" s="31">
        <v>511.5</v>
      </c>
      <c r="F87" s="18">
        <v>962.5</v>
      </c>
      <c r="G87" s="22">
        <v>962.5</v>
      </c>
    </row>
    <row r="88" spans="1:7" ht="15">
      <c r="A88" s="13">
        <v>636</v>
      </c>
      <c r="B88" s="5" t="s">
        <v>140</v>
      </c>
      <c r="C88" s="31">
        <v>0</v>
      </c>
      <c r="D88" s="186">
        <f>E88-C88</f>
        <v>511.5</v>
      </c>
      <c r="E88" s="31">
        <v>511.5</v>
      </c>
      <c r="F88" s="18"/>
      <c r="G88" s="22"/>
    </row>
    <row r="89" spans="1:7" ht="15">
      <c r="A89" s="13">
        <v>6361</v>
      </c>
      <c r="B89" s="5" t="s">
        <v>140</v>
      </c>
      <c r="C89" s="31">
        <v>0</v>
      </c>
      <c r="D89" s="186">
        <f>E89-C89</f>
        <v>511.5</v>
      </c>
      <c r="E89" s="31">
        <v>511.5</v>
      </c>
      <c r="F89" s="18"/>
      <c r="G89" s="22"/>
    </row>
    <row r="90" spans="1:7" ht="15">
      <c r="A90" s="13" t="s">
        <v>129</v>
      </c>
      <c r="B90" s="109" t="s">
        <v>141</v>
      </c>
      <c r="C90" s="31"/>
      <c r="D90" s="186"/>
      <c r="E90" s="31"/>
      <c r="F90" s="18"/>
      <c r="G90" s="22"/>
    </row>
    <row r="91" spans="1:7" ht="15">
      <c r="A91" s="13">
        <v>6</v>
      </c>
      <c r="B91" s="5" t="s">
        <v>22</v>
      </c>
      <c r="C91" s="31">
        <v>4500</v>
      </c>
      <c r="D91" s="186">
        <f aca="true" t="shared" si="3" ref="D91:D105">E91-C91</f>
        <v>15000</v>
      </c>
      <c r="E91" s="31">
        <v>19500</v>
      </c>
      <c r="F91" s="18">
        <v>3000</v>
      </c>
      <c r="G91" s="22">
        <v>3000</v>
      </c>
    </row>
    <row r="92" spans="1:7" ht="15">
      <c r="A92" s="13">
        <v>66</v>
      </c>
      <c r="B92" s="5" t="s">
        <v>135</v>
      </c>
      <c r="C92" s="31">
        <v>4500</v>
      </c>
      <c r="D92" s="186">
        <f t="shared" si="3"/>
        <v>15000</v>
      </c>
      <c r="E92" s="31">
        <v>19500</v>
      </c>
      <c r="F92" s="18">
        <v>3000</v>
      </c>
      <c r="G92" s="22">
        <v>3000</v>
      </c>
    </row>
    <row r="93" spans="1:7" ht="15">
      <c r="A93" s="13">
        <v>663</v>
      </c>
      <c r="B93" s="5" t="s">
        <v>142</v>
      </c>
      <c r="C93" s="31">
        <v>4500</v>
      </c>
      <c r="D93" s="186">
        <f t="shared" si="3"/>
        <v>15000</v>
      </c>
      <c r="E93" s="31">
        <v>19500</v>
      </c>
      <c r="F93" s="18"/>
      <c r="G93" s="22"/>
    </row>
    <row r="94" spans="1:7" ht="15">
      <c r="A94" s="13">
        <v>6631</v>
      </c>
      <c r="B94" s="5" t="s">
        <v>143</v>
      </c>
      <c r="C94" s="31">
        <v>1500</v>
      </c>
      <c r="D94" s="186">
        <v>0</v>
      </c>
      <c r="E94" s="31">
        <v>1500</v>
      </c>
      <c r="F94" s="18"/>
      <c r="G94" s="22"/>
    </row>
    <row r="95" spans="1:7" ht="15">
      <c r="A95" s="13">
        <v>6632</v>
      </c>
      <c r="B95" s="5" t="s">
        <v>144</v>
      </c>
      <c r="C95" s="31">
        <v>3000</v>
      </c>
      <c r="D95" s="186">
        <f t="shared" si="3"/>
        <v>15000</v>
      </c>
      <c r="E95" s="31">
        <v>18000</v>
      </c>
      <c r="F95" s="18"/>
      <c r="G95" s="22"/>
    </row>
    <row r="96" spans="1:7" ht="15">
      <c r="A96" s="110" t="s">
        <v>129</v>
      </c>
      <c r="B96" s="109" t="s">
        <v>145</v>
      </c>
      <c r="C96" s="31"/>
      <c r="D96" s="186"/>
      <c r="E96" s="31"/>
      <c r="F96" s="18"/>
      <c r="G96" s="22"/>
    </row>
    <row r="97" spans="1:7" ht="15">
      <c r="A97" s="13">
        <v>6</v>
      </c>
      <c r="B97" s="5" t="s">
        <v>146</v>
      </c>
      <c r="C97" s="31">
        <v>500</v>
      </c>
      <c r="D97" s="186"/>
      <c r="E97" s="31">
        <v>500</v>
      </c>
      <c r="F97" s="18">
        <v>500</v>
      </c>
      <c r="G97" s="22">
        <v>500</v>
      </c>
    </row>
    <row r="98" spans="1:7" ht="15">
      <c r="A98" s="13">
        <v>65</v>
      </c>
      <c r="B98" s="5" t="s">
        <v>147</v>
      </c>
      <c r="C98" s="31">
        <v>500</v>
      </c>
      <c r="D98" s="186"/>
      <c r="E98" s="31">
        <v>500</v>
      </c>
      <c r="F98" s="18">
        <v>500</v>
      </c>
      <c r="G98" s="22">
        <v>500</v>
      </c>
    </row>
    <row r="99" spans="1:7" ht="15">
      <c r="A99" s="13">
        <v>652</v>
      </c>
      <c r="B99" s="5" t="s">
        <v>148</v>
      </c>
      <c r="C99" s="31">
        <v>500</v>
      </c>
      <c r="D99" s="186"/>
      <c r="E99" s="31">
        <v>500</v>
      </c>
      <c r="F99" s="18"/>
      <c r="G99" s="22"/>
    </row>
    <row r="100" spans="1:7" ht="15">
      <c r="A100" s="13">
        <v>6526</v>
      </c>
      <c r="B100" s="5" t="s">
        <v>226</v>
      </c>
      <c r="C100" s="31">
        <v>500</v>
      </c>
      <c r="D100" s="186"/>
      <c r="E100" s="31">
        <v>500</v>
      </c>
      <c r="F100" s="18"/>
      <c r="G100" s="22"/>
    </row>
    <row r="101" spans="1:7" ht="15">
      <c r="A101" s="13" t="s">
        <v>129</v>
      </c>
      <c r="B101" s="109" t="s">
        <v>235</v>
      </c>
      <c r="C101" s="31"/>
      <c r="D101" s="186"/>
      <c r="E101" s="31"/>
      <c r="F101" s="18"/>
      <c r="G101" s="22"/>
    </row>
    <row r="102" spans="1:7" ht="15">
      <c r="A102" s="13">
        <v>6</v>
      </c>
      <c r="B102" s="5" t="s">
        <v>146</v>
      </c>
      <c r="C102" s="31">
        <v>199406</v>
      </c>
      <c r="D102" s="186">
        <f t="shared" si="3"/>
        <v>-73215.34</v>
      </c>
      <c r="E102" s="31">
        <v>126190.66</v>
      </c>
      <c r="F102" s="162"/>
      <c r="G102" s="163"/>
    </row>
    <row r="103" spans="1:7" ht="15">
      <c r="A103" s="13">
        <v>63</v>
      </c>
      <c r="B103" s="5" t="s">
        <v>139</v>
      </c>
      <c r="C103" s="31">
        <v>199406</v>
      </c>
      <c r="D103" s="186">
        <f t="shared" si="3"/>
        <v>-73215.34</v>
      </c>
      <c r="E103" s="31">
        <v>126190.66</v>
      </c>
      <c r="F103" s="18"/>
      <c r="G103" s="22"/>
    </row>
    <row r="104" spans="1:7" ht="15">
      <c r="A104" s="13">
        <v>638</v>
      </c>
      <c r="B104" s="5" t="s">
        <v>225</v>
      </c>
      <c r="C104" s="31">
        <v>199406</v>
      </c>
      <c r="D104" s="186">
        <f t="shared" si="3"/>
        <v>-73215.34</v>
      </c>
      <c r="E104" s="31">
        <v>126190.66</v>
      </c>
      <c r="F104" s="18"/>
      <c r="G104" s="22"/>
    </row>
    <row r="105" spans="1:7" ht="15">
      <c r="A105" s="13">
        <v>6381</v>
      </c>
      <c r="B105" s="5" t="s">
        <v>224</v>
      </c>
      <c r="C105" s="31">
        <v>199406</v>
      </c>
      <c r="D105" s="186">
        <f t="shared" si="3"/>
        <v>-73215.34</v>
      </c>
      <c r="E105" s="31">
        <v>126190.66</v>
      </c>
      <c r="F105" s="18"/>
      <c r="G105" s="22"/>
    </row>
    <row r="106" spans="1:7" ht="15">
      <c r="A106" s="13" t="s">
        <v>129</v>
      </c>
      <c r="B106" s="109" t="s">
        <v>236</v>
      </c>
      <c r="C106" s="31"/>
      <c r="D106" s="186"/>
      <c r="E106" s="31"/>
      <c r="F106" s="18"/>
      <c r="G106" s="22"/>
    </row>
    <row r="107" spans="1:7" ht="15">
      <c r="A107" s="13">
        <v>6</v>
      </c>
      <c r="B107" s="5" t="s">
        <v>146</v>
      </c>
      <c r="C107" s="31"/>
      <c r="D107" s="186">
        <f>E107-C107</f>
        <v>6419.25</v>
      </c>
      <c r="E107" s="31">
        <v>6419.25</v>
      </c>
      <c r="F107" s="162">
        <v>27677.57</v>
      </c>
      <c r="G107" s="163"/>
    </row>
    <row r="108" spans="1:7" ht="15">
      <c r="A108" s="13">
        <v>63</v>
      </c>
      <c r="B108" s="5" t="s">
        <v>139</v>
      </c>
      <c r="C108" s="31"/>
      <c r="D108" s="186">
        <f>E108-C108</f>
        <v>6419.25</v>
      </c>
      <c r="E108" s="31">
        <v>6419.25</v>
      </c>
      <c r="F108" s="18">
        <v>27677.57</v>
      </c>
      <c r="G108" s="22"/>
    </row>
    <row r="109" spans="1:7" ht="15">
      <c r="A109" s="13">
        <v>638</v>
      </c>
      <c r="B109" s="5" t="s">
        <v>225</v>
      </c>
      <c r="C109" s="31"/>
      <c r="D109" s="186">
        <f>E109-C109</f>
        <v>6419.25</v>
      </c>
      <c r="E109" s="31">
        <v>6419.25</v>
      </c>
      <c r="F109" s="18"/>
      <c r="G109" s="22"/>
    </row>
    <row r="110" spans="1:7" ht="15">
      <c r="A110" s="13">
        <v>6381</v>
      </c>
      <c r="B110" s="5" t="s">
        <v>224</v>
      </c>
      <c r="C110" s="31"/>
      <c r="D110" s="186">
        <f>E110-C110</f>
        <v>6419.25</v>
      </c>
      <c r="E110" s="31">
        <v>6419.25</v>
      </c>
      <c r="F110" s="18"/>
      <c r="G110" s="22"/>
    </row>
    <row r="111" spans="1:7" ht="15">
      <c r="A111" s="13" t="s">
        <v>129</v>
      </c>
      <c r="B111" s="109" t="s">
        <v>221</v>
      </c>
      <c r="C111" s="31"/>
      <c r="D111" s="186"/>
      <c r="E111" s="31"/>
      <c r="F111" s="18"/>
      <c r="G111" s="22"/>
    </row>
    <row r="112" spans="1:7" ht="15">
      <c r="A112" s="13">
        <v>6</v>
      </c>
      <c r="B112" s="5" t="s">
        <v>22</v>
      </c>
      <c r="C112" s="31"/>
      <c r="D112" s="186"/>
      <c r="E112" s="31"/>
      <c r="F112" s="18">
        <v>59117.78</v>
      </c>
      <c r="G112" s="22">
        <v>5875</v>
      </c>
    </row>
    <row r="113" spans="1:7" ht="15">
      <c r="A113" s="13">
        <v>63</v>
      </c>
      <c r="B113" s="5" t="s">
        <v>139</v>
      </c>
      <c r="C113" s="31"/>
      <c r="D113" s="186"/>
      <c r="E113" s="31"/>
      <c r="F113" s="18">
        <v>59117.78</v>
      </c>
      <c r="G113" s="22">
        <v>5875</v>
      </c>
    </row>
    <row r="114" spans="1:7" ht="15">
      <c r="A114" s="13">
        <v>638</v>
      </c>
      <c r="B114" s="5" t="s">
        <v>222</v>
      </c>
      <c r="C114" s="31"/>
      <c r="D114" s="186"/>
      <c r="E114" s="31"/>
      <c r="F114" s="18"/>
      <c r="G114" s="22"/>
    </row>
    <row r="115" spans="1:7" ht="15">
      <c r="A115" s="13">
        <v>6381</v>
      </c>
      <c r="B115" s="5" t="s">
        <v>223</v>
      </c>
      <c r="C115" s="31"/>
      <c r="D115" s="186"/>
      <c r="E115" s="31"/>
      <c r="F115" s="18"/>
      <c r="G115" s="22"/>
    </row>
    <row r="116" spans="1:7" ht="15">
      <c r="A116" s="114"/>
      <c r="B116" s="115" t="s">
        <v>167</v>
      </c>
      <c r="C116" s="116">
        <v>2000</v>
      </c>
      <c r="D116" s="203">
        <f aca="true" t="shared" si="4" ref="D116:D125">E116-C116</f>
        <v>-14159.15</v>
      </c>
      <c r="E116" s="203">
        <v>-12159.15</v>
      </c>
      <c r="F116" s="204"/>
      <c r="G116" s="205"/>
    </row>
    <row r="117" spans="1:7" ht="15">
      <c r="A117" s="13"/>
      <c r="B117" s="109"/>
      <c r="C117" s="31"/>
      <c r="D117" s="186"/>
      <c r="E117" s="31"/>
      <c r="F117" s="5"/>
      <c r="G117" s="5"/>
    </row>
    <row r="118" spans="1:7" s="142" customFormat="1" ht="15">
      <c r="A118" s="158">
        <v>9</v>
      </c>
      <c r="B118" s="109" t="s">
        <v>170</v>
      </c>
      <c r="C118" s="31">
        <v>2000</v>
      </c>
      <c r="D118" s="180">
        <f t="shared" si="4"/>
        <v>-14159.150000000001</v>
      </c>
      <c r="E118" s="180">
        <f>SUM(E121+E123+E125)</f>
        <v>-12159.150000000001</v>
      </c>
      <c r="F118" s="109"/>
      <c r="G118" s="109"/>
    </row>
    <row r="119" spans="1:7" ht="15">
      <c r="A119" s="13">
        <v>92</v>
      </c>
      <c r="B119" s="5" t="s">
        <v>107</v>
      </c>
      <c r="C119" s="31">
        <v>2000</v>
      </c>
      <c r="D119" s="186">
        <f t="shared" si="4"/>
        <v>-2000</v>
      </c>
      <c r="E119" s="31"/>
      <c r="F119" s="5"/>
      <c r="G119" s="5"/>
    </row>
    <row r="120" spans="1:7" ht="15">
      <c r="A120" s="13" t="s">
        <v>129</v>
      </c>
      <c r="B120" s="109" t="s">
        <v>237</v>
      </c>
      <c r="C120" s="31"/>
      <c r="D120" s="186">
        <f t="shared" si="4"/>
        <v>0</v>
      </c>
      <c r="E120" s="31"/>
      <c r="F120" s="5"/>
      <c r="G120" s="5"/>
    </row>
    <row r="121" spans="1:7" ht="15">
      <c r="A121" s="13">
        <v>922</v>
      </c>
      <c r="B121" s="5" t="s">
        <v>242</v>
      </c>
      <c r="C121" s="31"/>
      <c r="D121" s="186">
        <f t="shared" si="4"/>
        <v>1121.8</v>
      </c>
      <c r="E121" s="31">
        <v>1121.8</v>
      </c>
      <c r="F121" s="5"/>
      <c r="G121" s="5"/>
    </row>
    <row r="122" spans="1:7" ht="15">
      <c r="A122" s="13" t="s">
        <v>129</v>
      </c>
      <c r="B122" s="109" t="s">
        <v>156</v>
      </c>
      <c r="C122" s="31"/>
      <c r="D122" s="186">
        <f t="shared" si="4"/>
        <v>0</v>
      </c>
      <c r="E122" s="31"/>
      <c r="F122" s="5"/>
      <c r="G122" s="5"/>
    </row>
    <row r="123" spans="1:7" ht="15">
      <c r="A123" s="13">
        <v>922</v>
      </c>
      <c r="B123" s="5" t="s">
        <v>239</v>
      </c>
      <c r="C123" s="31"/>
      <c r="D123" s="186">
        <f t="shared" si="4"/>
        <v>-13070.26</v>
      </c>
      <c r="E123" s="186">
        <v>-13070.26</v>
      </c>
      <c r="F123" s="5"/>
      <c r="G123" s="5"/>
    </row>
    <row r="124" spans="1:7" ht="15">
      <c r="A124" s="13" t="s">
        <v>129</v>
      </c>
      <c r="B124" s="109" t="s">
        <v>238</v>
      </c>
      <c r="C124" s="31"/>
      <c r="D124" s="186">
        <f t="shared" si="4"/>
        <v>0</v>
      </c>
      <c r="E124" s="186"/>
      <c r="F124" s="5"/>
      <c r="G124" s="5"/>
    </row>
    <row r="125" spans="1:7" ht="15">
      <c r="A125" s="13">
        <v>922</v>
      </c>
      <c r="B125" s="5" t="s">
        <v>239</v>
      </c>
      <c r="C125" s="31"/>
      <c r="D125" s="186">
        <f t="shared" si="4"/>
        <v>-210.69</v>
      </c>
      <c r="E125" s="186">
        <v>-210.69</v>
      </c>
      <c r="F125" s="5"/>
      <c r="G125" s="5"/>
    </row>
    <row r="127" spans="2:5" ht="15">
      <c r="B127" t="s">
        <v>218</v>
      </c>
      <c r="E127" t="s">
        <v>234</v>
      </c>
    </row>
    <row r="128" ht="15">
      <c r="E128" t="s">
        <v>209</v>
      </c>
    </row>
    <row r="129" ht="26.25">
      <c r="B129" s="40"/>
    </row>
  </sheetData>
  <sheetProtection/>
  <mergeCells count="1"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Tajnica</cp:lastModifiedBy>
  <cp:lastPrinted>2021-12-11T11:45:33Z</cp:lastPrinted>
  <dcterms:created xsi:type="dcterms:W3CDTF">2011-12-15T12:32:14Z</dcterms:created>
  <dcterms:modified xsi:type="dcterms:W3CDTF">2021-12-16T11:32:09Z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